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426"/>
  <workbookPr showInkAnnotation="0" autoCompressPictures="0"/>
  <mc:AlternateContent xmlns:mc="http://schemas.openxmlformats.org/markup-compatibility/2006">
    <mc:Choice Requires="x15">
      <x15ac:absPath xmlns:x15ac="http://schemas.microsoft.com/office/spreadsheetml/2010/11/ac" url="/Users/ginelle/Google Drive/Designs/_assets/marketing content/guides/Sales Touch Planner/asset/"/>
    </mc:Choice>
  </mc:AlternateContent>
  <bookViews>
    <workbookView xWindow="1220" yWindow="460" windowWidth="25820" windowHeight="16720" tabRatio="500"/>
  </bookViews>
  <sheets>
    <sheet name="Sales Touch Capacity Model" sheetId="1" r:id="rId1"/>
  </sheets>
  <definedNames>
    <definedName name="emails">'Sales Touch Capacity Model'!$G$13</definedName>
    <definedName name="leadsadded">'Sales Touch Capacity Model'!$G$18</definedName>
    <definedName name="maxcalls">'Sales Touch Capacity Model'!$BQ$20</definedName>
    <definedName name="maxemails">'Sales Touch Capacity Model'!$BP$20</definedName>
    <definedName name="maxreqd">'Sales Touch Capacity Model'!$BT$16</definedName>
    <definedName name="maxtouches">'Sales Touch Capacity Model'!$BS$20</definedName>
    <definedName name="reps">'Sales Touch Capacity Model'!$G$9</definedName>
    <definedName name="teamcapacity">'Sales Touch Capacity Model'!$BQ$16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Q14" i="1" l="1"/>
  <c r="BR14" i="1"/>
  <c r="BQ12" i="1"/>
  <c r="BQ13" i="1"/>
  <c r="CD24" i="1"/>
  <c r="BP24" i="1"/>
  <c r="DI24" i="1"/>
  <c r="BQ24" i="1"/>
  <c r="BT24" i="1"/>
  <c r="CD25" i="1"/>
  <c r="CE25" i="1"/>
  <c r="BP25" i="1"/>
  <c r="DI25" i="1"/>
  <c r="DJ25" i="1"/>
  <c r="BQ25" i="1"/>
  <c r="BT25" i="1"/>
  <c r="CD26" i="1"/>
  <c r="CE26" i="1"/>
  <c r="CF26" i="1"/>
  <c r="BP26" i="1"/>
  <c r="DI26" i="1"/>
  <c r="DJ26" i="1"/>
  <c r="DK26" i="1"/>
  <c r="BQ26" i="1"/>
  <c r="BT26" i="1"/>
  <c r="CD27" i="1"/>
  <c r="CE27" i="1"/>
  <c r="CF27" i="1"/>
  <c r="CG27" i="1"/>
  <c r="BP27" i="1"/>
  <c r="DI27" i="1"/>
  <c r="DJ27" i="1"/>
  <c r="DK27" i="1"/>
  <c r="DL27" i="1"/>
  <c r="BQ27" i="1"/>
  <c r="BT27" i="1"/>
  <c r="CD28" i="1"/>
  <c r="CE28" i="1"/>
  <c r="CF28" i="1"/>
  <c r="CG28" i="1"/>
  <c r="CH28" i="1"/>
  <c r="BP28" i="1"/>
  <c r="DI28" i="1"/>
  <c r="DJ28" i="1"/>
  <c r="DK28" i="1"/>
  <c r="DL28" i="1"/>
  <c r="DM28" i="1"/>
  <c r="BQ28" i="1"/>
  <c r="BT28" i="1"/>
  <c r="CD29" i="1"/>
  <c r="CE29" i="1"/>
  <c r="CF29" i="1"/>
  <c r="CG29" i="1"/>
  <c r="CH29" i="1"/>
  <c r="CI29" i="1"/>
  <c r="BP29" i="1"/>
  <c r="DI29" i="1"/>
  <c r="DJ29" i="1"/>
  <c r="DK29" i="1"/>
  <c r="DL29" i="1"/>
  <c r="DM29" i="1"/>
  <c r="DN29" i="1"/>
  <c r="BQ29" i="1"/>
  <c r="BT29" i="1"/>
  <c r="CD30" i="1"/>
  <c r="CE30" i="1"/>
  <c r="CF30" i="1"/>
  <c r="CG30" i="1"/>
  <c r="CH30" i="1"/>
  <c r="CI30" i="1"/>
  <c r="CJ30" i="1"/>
  <c r="BP30" i="1"/>
  <c r="DI30" i="1"/>
  <c r="DJ30" i="1"/>
  <c r="DK30" i="1"/>
  <c r="DL30" i="1"/>
  <c r="DM30" i="1"/>
  <c r="DN30" i="1"/>
  <c r="DO30" i="1"/>
  <c r="BQ30" i="1"/>
  <c r="BT30" i="1"/>
  <c r="CD31" i="1"/>
  <c r="CE31" i="1"/>
  <c r="CF31" i="1"/>
  <c r="CG31" i="1"/>
  <c r="CH31" i="1"/>
  <c r="CI31" i="1"/>
  <c r="CJ31" i="1"/>
  <c r="CK31" i="1"/>
  <c r="BP31" i="1"/>
  <c r="DI31" i="1"/>
  <c r="DJ31" i="1"/>
  <c r="DK31" i="1"/>
  <c r="DL31" i="1"/>
  <c r="DM31" i="1"/>
  <c r="DN31" i="1"/>
  <c r="DO31" i="1"/>
  <c r="DP31" i="1"/>
  <c r="BQ31" i="1"/>
  <c r="BT31" i="1"/>
  <c r="CD32" i="1"/>
  <c r="CE32" i="1"/>
  <c r="CF32" i="1"/>
  <c r="CG32" i="1"/>
  <c r="CH32" i="1"/>
  <c r="CI32" i="1"/>
  <c r="CJ32" i="1"/>
  <c r="CK32" i="1"/>
  <c r="CL32" i="1"/>
  <c r="BP32" i="1"/>
  <c r="DI32" i="1"/>
  <c r="DJ32" i="1"/>
  <c r="DK32" i="1"/>
  <c r="DL32" i="1"/>
  <c r="DM32" i="1"/>
  <c r="DN32" i="1"/>
  <c r="DO32" i="1"/>
  <c r="DP32" i="1"/>
  <c r="DQ32" i="1"/>
  <c r="BQ32" i="1"/>
  <c r="BT32" i="1"/>
  <c r="CD33" i="1"/>
  <c r="CE33" i="1"/>
  <c r="CF33" i="1"/>
  <c r="CG33" i="1"/>
  <c r="CH33" i="1"/>
  <c r="CI33" i="1"/>
  <c r="CJ33" i="1"/>
  <c r="CK33" i="1"/>
  <c r="CL33" i="1"/>
  <c r="CM33" i="1"/>
  <c r="BP33" i="1"/>
  <c r="DI33" i="1"/>
  <c r="DJ33" i="1"/>
  <c r="DK33" i="1"/>
  <c r="DL33" i="1"/>
  <c r="DM33" i="1"/>
  <c r="DN33" i="1"/>
  <c r="DO33" i="1"/>
  <c r="DP33" i="1"/>
  <c r="DQ33" i="1"/>
  <c r="DR33" i="1"/>
  <c r="BQ33" i="1"/>
  <c r="BT33" i="1"/>
  <c r="CD34" i="1"/>
  <c r="CE34" i="1"/>
  <c r="CF34" i="1"/>
  <c r="CG34" i="1"/>
  <c r="CH34" i="1"/>
  <c r="CI34" i="1"/>
  <c r="CJ34" i="1"/>
  <c r="CK34" i="1"/>
  <c r="CL34" i="1"/>
  <c r="CM34" i="1"/>
  <c r="CN34" i="1"/>
  <c r="BP34" i="1"/>
  <c r="DI34" i="1"/>
  <c r="DJ34" i="1"/>
  <c r="DK34" i="1"/>
  <c r="DL34" i="1"/>
  <c r="DM34" i="1"/>
  <c r="DN34" i="1"/>
  <c r="DO34" i="1"/>
  <c r="DP34" i="1"/>
  <c r="DQ34" i="1"/>
  <c r="DR34" i="1"/>
  <c r="DS34" i="1"/>
  <c r="BQ34" i="1"/>
  <c r="BT34" i="1"/>
  <c r="CD35" i="1"/>
  <c r="CE35" i="1"/>
  <c r="CF35" i="1"/>
  <c r="CG35" i="1"/>
  <c r="CH35" i="1"/>
  <c r="CI35" i="1"/>
  <c r="CJ35" i="1"/>
  <c r="CK35" i="1"/>
  <c r="CL35" i="1"/>
  <c r="CM35" i="1"/>
  <c r="CN35" i="1"/>
  <c r="CO35" i="1"/>
  <c r="BP35" i="1"/>
  <c r="DI35" i="1"/>
  <c r="DJ35" i="1"/>
  <c r="DK35" i="1"/>
  <c r="DL35" i="1"/>
  <c r="DM35" i="1"/>
  <c r="DN35" i="1"/>
  <c r="DO35" i="1"/>
  <c r="DP35" i="1"/>
  <c r="DQ35" i="1"/>
  <c r="DR35" i="1"/>
  <c r="DS35" i="1"/>
  <c r="DT35" i="1"/>
  <c r="BQ35" i="1"/>
  <c r="BT35" i="1"/>
  <c r="CD36" i="1"/>
  <c r="CE36" i="1"/>
  <c r="CF36" i="1"/>
  <c r="CG36" i="1"/>
  <c r="CH36" i="1"/>
  <c r="CI36" i="1"/>
  <c r="CJ36" i="1"/>
  <c r="CK36" i="1"/>
  <c r="CL36" i="1"/>
  <c r="CM36" i="1"/>
  <c r="CN36" i="1"/>
  <c r="CO36" i="1"/>
  <c r="CP36" i="1"/>
  <c r="BP36" i="1"/>
  <c r="DI36" i="1"/>
  <c r="DJ36" i="1"/>
  <c r="DK36" i="1"/>
  <c r="DL36" i="1"/>
  <c r="DM36" i="1"/>
  <c r="DN36" i="1"/>
  <c r="DO36" i="1"/>
  <c r="DP36" i="1"/>
  <c r="DQ36" i="1"/>
  <c r="DR36" i="1"/>
  <c r="DS36" i="1"/>
  <c r="DT36" i="1"/>
  <c r="DU36" i="1"/>
  <c r="BQ36" i="1"/>
  <c r="BT36" i="1"/>
  <c r="CD37" i="1"/>
  <c r="CE37" i="1"/>
  <c r="CF37" i="1"/>
  <c r="CG37" i="1"/>
  <c r="CH37" i="1"/>
  <c r="CI37" i="1"/>
  <c r="CJ37" i="1"/>
  <c r="CK37" i="1"/>
  <c r="CL37" i="1"/>
  <c r="CM37" i="1"/>
  <c r="CN37" i="1"/>
  <c r="CO37" i="1"/>
  <c r="CP37" i="1"/>
  <c r="CQ37" i="1"/>
  <c r="BP37" i="1"/>
  <c r="DI37" i="1"/>
  <c r="DJ37" i="1"/>
  <c r="DK37" i="1"/>
  <c r="DL37" i="1"/>
  <c r="DM37" i="1"/>
  <c r="DN37" i="1"/>
  <c r="DO37" i="1"/>
  <c r="DP37" i="1"/>
  <c r="DQ37" i="1"/>
  <c r="DR37" i="1"/>
  <c r="DS37" i="1"/>
  <c r="DT37" i="1"/>
  <c r="DU37" i="1"/>
  <c r="DV37" i="1"/>
  <c r="BQ37" i="1"/>
  <c r="BT37" i="1"/>
  <c r="CD38" i="1"/>
  <c r="CE38" i="1"/>
  <c r="CF38" i="1"/>
  <c r="CG38" i="1"/>
  <c r="CH38" i="1"/>
  <c r="CI38" i="1"/>
  <c r="CJ38" i="1"/>
  <c r="CK38" i="1"/>
  <c r="CL38" i="1"/>
  <c r="CM38" i="1"/>
  <c r="CN38" i="1"/>
  <c r="CO38" i="1"/>
  <c r="CP38" i="1"/>
  <c r="CQ38" i="1"/>
  <c r="CR38" i="1"/>
  <c r="BP38" i="1"/>
  <c r="DI38" i="1"/>
  <c r="DJ38" i="1"/>
  <c r="DK38" i="1"/>
  <c r="DL38" i="1"/>
  <c r="DM38" i="1"/>
  <c r="DN38" i="1"/>
  <c r="DO38" i="1"/>
  <c r="DP38" i="1"/>
  <c r="DQ38" i="1"/>
  <c r="DR38" i="1"/>
  <c r="DS38" i="1"/>
  <c r="DT38" i="1"/>
  <c r="DU38" i="1"/>
  <c r="DV38" i="1"/>
  <c r="DW38" i="1"/>
  <c r="BQ38" i="1"/>
  <c r="BT38" i="1"/>
  <c r="CD39" i="1"/>
  <c r="CE39" i="1"/>
  <c r="CF39" i="1"/>
  <c r="CG39" i="1"/>
  <c r="CH39" i="1"/>
  <c r="CI39" i="1"/>
  <c r="CJ39" i="1"/>
  <c r="CK39" i="1"/>
  <c r="CL39" i="1"/>
  <c r="CM39" i="1"/>
  <c r="CN39" i="1"/>
  <c r="CO39" i="1"/>
  <c r="CP39" i="1"/>
  <c r="CQ39" i="1"/>
  <c r="CR39" i="1"/>
  <c r="CS39" i="1"/>
  <c r="BP39" i="1"/>
  <c r="DI39" i="1"/>
  <c r="DJ39" i="1"/>
  <c r="DK39" i="1"/>
  <c r="DL39" i="1"/>
  <c r="DM39" i="1"/>
  <c r="DN39" i="1"/>
  <c r="DO39" i="1"/>
  <c r="DP39" i="1"/>
  <c r="DQ39" i="1"/>
  <c r="DR39" i="1"/>
  <c r="DS39" i="1"/>
  <c r="DT39" i="1"/>
  <c r="DU39" i="1"/>
  <c r="DV39" i="1"/>
  <c r="DW39" i="1"/>
  <c r="DX39" i="1"/>
  <c r="BQ39" i="1"/>
  <c r="BT39" i="1"/>
  <c r="CD40" i="1"/>
  <c r="CE40" i="1"/>
  <c r="CF40" i="1"/>
  <c r="CG40" i="1"/>
  <c r="CH40" i="1"/>
  <c r="CI40" i="1"/>
  <c r="CJ40" i="1"/>
  <c r="CK40" i="1"/>
  <c r="CL40" i="1"/>
  <c r="CM40" i="1"/>
  <c r="CN40" i="1"/>
  <c r="CO40" i="1"/>
  <c r="CP40" i="1"/>
  <c r="CQ40" i="1"/>
  <c r="CR40" i="1"/>
  <c r="CS40" i="1"/>
  <c r="CT40" i="1"/>
  <c r="BP40" i="1"/>
  <c r="DI40" i="1"/>
  <c r="DJ40" i="1"/>
  <c r="DK40" i="1"/>
  <c r="DL40" i="1"/>
  <c r="DM40" i="1"/>
  <c r="DN40" i="1"/>
  <c r="DO40" i="1"/>
  <c r="DP40" i="1"/>
  <c r="DQ40" i="1"/>
  <c r="DR40" i="1"/>
  <c r="DS40" i="1"/>
  <c r="DT40" i="1"/>
  <c r="DU40" i="1"/>
  <c r="DV40" i="1"/>
  <c r="DW40" i="1"/>
  <c r="DX40" i="1"/>
  <c r="DY40" i="1"/>
  <c r="BQ40" i="1"/>
  <c r="BT40" i="1"/>
  <c r="CD41" i="1"/>
  <c r="CE41" i="1"/>
  <c r="CF41" i="1"/>
  <c r="CG41" i="1"/>
  <c r="CH41" i="1"/>
  <c r="CI41" i="1"/>
  <c r="CJ41" i="1"/>
  <c r="CK41" i="1"/>
  <c r="CL41" i="1"/>
  <c r="CM41" i="1"/>
  <c r="CN41" i="1"/>
  <c r="CO41" i="1"/>
  <c r="CP41" i="1"/>
  <c r="CQ41" i="1"/>
  <c r="CR41" i="1"/>
  <c r="CS41" i="1"/>
  <c r="CT41" i="1"/>
  <c r="CU41" i="1"/>
  <c r="BP41" i="1"/>
  <c r="DI41" i="1"/>
  <c r="DJ41" i="1"/>
  <c r="DK41" i="1"/>
  <c r="DL41" i="1"/>
  <c r="DM41" i="1"/>
  <c r="DN41" i="1"/>
  <c r="DO41" i="1"/>
  <c r="DP41" i="1"/>
  <c r="DQ41" i="1"/>
  <c r="DR41" i="1"/>
  <c r="DS41" i="1"/>
  <c r="DT41" i="1"/>
  <c r="DU41" i="1"/>
  <c r="DV41" i="1"/>
  <c r="DW41" i="1"/>
  <c r="DX41" i="1"/>
  <c r="DY41" i="1"/>
  <c r="DZ41" i="1"/>
  <c r="BQ41" i="1"/>
  <c r="BT41" i="1"/>
  <c r="CD42" i="1"/>
  <c r="CE42" i="1"/>
  <c r="CF42" i="1"/>
  <c r="CG42" i="1"/>
  <c r="CH42" i="1"/>
  <c r="CI42" i="1"/>
  <c r="CJ42" i="1"/>
  <c r="CK42" i="1"/>
  <c r="CL42" i="1"/>
  <c r="CM42" i="1"/>
  <c r="CN42" i="1"/>
  <c r="CO42" i="1"/>
  <c r="CP42" i="1"/>
  <c r="CQ42" i="1"/>
  <c r="CR42" i="1"/>
  <c r="CS42" i="1"/>
  <c r="CT42" i="1"/>
  <c r="CU42" i="1"/>
  <c r="CV42" i="1"/>
  <c r="BP42" i="1"/>
  <c r="DI42" i="1"/>
  <c r="DJ42" i="1"/>
  <c r="DK42" i="1"/>
  <c r="DL42" i="1"/>
  <c r="DM42" i="1"/>
  <c r="DN42" i="1"/>
  <c r="DO42" i="1"/>
  <c r="DP42" i="1"/>
  <c r="DQ42" i="1"/>
  <c r="DR42" i="1"/>
  <c r="DS42" i="1"/>
  <c r="DT42" i="1"/>
  <c r="DU42" i="1"/>
  <c r="DV42" i="1"/>
  <c r="DW42" i="1"/>
  <c r="DX42" i="1"/>
  <c r="DY42" i="1"/>
  <c r="DZ42" i="1"/>
  <c r="EA42" i="1"/>
  <c r="BQ42" i="1"/>
  <c r="BT42" i="1"/>
  <c r="CD43" i="1"/>
  <c r="CE43" i="1"/>
  <c r="CF43" i="1"/>
  <c r="CG43" i="1"/>
  <c r="CH43" i="1"/>
  <c r="CI43" i="1"/>
  <c r="CJ43" i="1"/>
  <c r="CK43" i="1"/>
  <c r="CL43" i="1"/>
  <c r="CM43" i="1"/>
  <c r="CN43" i="1"/>
  <c r="CO43" i="1"/>
  <c r="CP43" i="1"/>
  <c r="CQ43" i="1"/>
  <c r="CR43" i="1"/>
  <c r="CS43" i="1"/>
  <c r="CT43" i="1"/>
  <c r="CU43" i="1"/>
  <c r="CV43" i="1"/>
  <c r="CW43" i="1"/>
  <c r="BP43" i="1"/>
  <c r="DI43" i="1"/>
  <c r="DJ43" i="1"/>
  <c r="DK43" i="1"/>
  <c r="DL43" i="1"/>
  <c r="DM43" i="1"/>
  <c r="DN43" i="1"/>
  <c r="DO43" i="1"/>
  <c r="DP43" i="1"/>
  <c r="DQ43" i="1"/>
  <c r="DR43" i="1"/>
  <c r="DS43" i="1"/>
  <c r="DT43" i="1"/>
  <c r="DU43" i="1"/>
  <c r="DV43" i="1"/>
  <c r="DW43" i="1"/>
  <c r="DX43" i="1"/>
  <c r="DY43" i="1"/>
  <c r="DZ43" i="1"/>
  <c r="EA43" i="1"/>
  <c r="EB43" i="1"/>
  <c r="BQ43" i="1"/>
  <c r="BT43" i="1"/>
  <c r="CD44" i="1"/>
  <c r="CE44" i="1"/>
  <c r="CF44" i="1"/>
  <c r="CG44" i="1"/>
  <c r="CH44" i="1"/>
  <c r="CI44" i="1"/>
  <c r="CJ44" i="1"/>
  <c r="CK44" i="1"/>
  <c r="CL44" i="1"/>
  <c r="CM44" i="1"/>
  <c r="CN44" i="1"/>
  <c r="CO44" i="1"/>
  <c r="CP44" i="1"/>
  <c r="CQ44" i="1"/>
  <c r="CR44" i="1"/>
  <c r="CS44" i="1"/>
  <c r="CT44" i="1"/>
  <c r="CU44" i="1"/>
  <c r="CV44" i="1"/>
  <c r="CW44" i="1"/>
  <c r="CX44" i="1"/>
  <c r="BP44" i="1"/>
  <c r="DI44" i="1"/>
  <c r="DJ44" i="1"/>
  <c r="DK44" i="1"/>
  <c r="DL44" i="1"/>
  <c r="DM44" i="1"/>
  <c r="DN44" i="1"/>
  <c r="DO44" i="1"/>
  <c r="DP44" i="1"/>
  <c r="DQ44" i="1"/>
  <c r="DR44" i="1"/>
  <c r="DS44" i="1"/>
  <c r="DT44" i="1"/>
  <c r="DU44" i="1"/>
  <c r="DV44" i="1"/>
  <c r="DW44" i="1"/>
  <c r="DX44" i="1"/>
  <c r="DY44" i="1"/>
  <c r="DZ44" i="1"/>
  <c r="EA44" i="1"/>
  <c r="EB44" i="1"/>
  <c r="EC44" i="1"/>
  <c r="BQ44" i="1"/>
  <c r="BT44" i="1"/>
  <c r="CD45" i="1"/>
  <c r="CE45" i="1"/>
  <c r="CF45" i="1"/>
  <c r="CG45" i="1"/>
  <c r="CH45" i="1"/>
  <c r="CI45" i="1"/>
  <c r="CJ45" i="1"/>
  <c r="CK45" i="1"/>
  <c r="CL45" i="1"/>
  <c r="CM45" i="1"/>
  <c r="CN45" i="1"/>
  <c r="CO45" i="1"/>
  <c r="CP45" i="1"/>
  <c r="CQ45" i="1"/>
  <c r="CR45" i="1"/>
  <c r="CS45" i="1"/>
  <c r="CT45" i="1"/>
  <c r="CU45" i="1"/>
  <c r="CV45" i="1"/>
  <c r="CW45" i="1"/>
  <c r="CX45" i="1"/>
  <c r="CY45" i="1"/>
  <c r="BP45" i="1"/>
  <c r="DI45" i="1"/>
  <c r="DJ45" i="1"/>
  <c r="DK45" i="1"/>
  <c r="DL45" i="1"/>
  <c r="DM45" i="1"/>
  <c r="DN45" i="1"/>
  <c r="DO45" i="1"/>
  <c r="DP45" i="1"/>
  <c r="DQ45" i="1"/>
  <c r="DR45" i="1"/>
  <c r="DS45" i="1"/>
  <c r="DT45" i="1"/>
  <c r="DU45" i="1"/>
  <c r="DV45" i="1"/>
  <c r="DW45" i="1"/>
  <c r="DX45" i="1"/>
  <c r="DY45" i="1"/>
  <c r="DZ45" i="1"/>
  <c r="EA45" i="1"/>
  <c r="EB45" i="1"/>
  <c r="EC45" i="1"/>
  <c r="ED45" i="1"/>
  <c r="BQ45" i="1"/>
  <c r="BT45" i="1"/>
  <c r="CD46" i="1"/>
  <c r="CE46" i="1"/>
  <c r="CF46" i="1"/>
  <c r="CG46" i="1"/>
  <c r="CH46" i="1"/>
  <c r="CI46" i="1"/>
  <c r="CJ46" i="1"/>
  <c r="CK46" i="1"/>
  <c r="CL46" i="1"/>
  <c r="CM46" i="1"/>
  <c r="CN46" i="1"/>
  <c r="CO46" i="1"/>
  <c r="CP46" i="1"/>
  <c r="CQ46" i="1"/>
  <c r="CR46" i="1"/>
  <c r="CS46" i="1"/>
  <c r="CT46" i="1"/>
  <c r="CU46" i="1"/>
  <c r="CV46" i="1"/>
  <c r="CW46" i="1"/>
  <c r="CX46" i="1"/>
  <c r="CY46" i="1"/>
  <c r="CZ46" i="1"/>
  <c r="BP46" i="1"/>
  <c r="DI46" i="1"/>
  <c r="DJ46" i="1"/>
  <c r="DK46" i="1"/>
  <c r="DL46" i="1"/>
  <c r="DM46" i="1"/>
  <c r="DN46" i="1"/>
  <c r="DO46" i="1"/>
  <c r="DP46" i="1"/>
  <c r="DQ46" i="1"/>
  <c r="DR46" i="1"/>
  <c r="DS46" i="1"/>
  <c r="DT46" i="1"/>
  <c r="DU46" i="1"/>
  <c r="DV46" i="1"/>
  <c r="DW46" i="1"/>
  <c r="DX46" i="1"/>
  <c r="DY46" i="1"/>
  <c r="DZ46" i="1"/>
  <c r="EA46" i="1"/>
  <c r="EB46" i="1"/>
  <c r="EC46" i="1"/>
  <c r="ED46" i="1"/>
  <c r="EE46" i="1"/>
  <c r="BQ46" i="1"/>
  <c r="BT46" i="1"/>
  <c r="CD47" i="1"/>
  <c r="CE47" i="1"/>
  <c r="CF47" i="1"/>
  <c r="CG47" i="1"/>
  <c r="CH47" i="1"/>
  <c r="CI47" i="1"/>
  <c r="CJ47" i="1"/>
  <c r="CK47" i="1"/>
  <c r="CL47" i="1"/>
  <c r="CM47" i="1"/>
  <c r="CN47" i="1"/>
  <c r="CO47" i="1"/>
  <c r="CP47" i="1"/>
  <c r="CQ47" i="1"/>
  <c r="CR47" i="1"/>
  <c r="CS47" i="1"/>
  <c r="CT47" i="1"/>
  <c r="CU47" i="1"/>
  <c r="CV47" i="1"/>
  <c r="CW47" i="1"/>
  <c r="CX47" i="1"/>
  <c r="CY47" i="1"/>
  <c r="CZ47" i="1"/>
  <c r="DA47" i="1"/>
  <c r="BP47" i="1"/>
  <c r="DI47" i="1"/>
  <c r="DJ47" i="1"/>
  <c r="DK47" i="1"/>
  <c r="DL47" i="1"/>
  <c r="DM47" i="1"/>
  <c r="DN47" i="1"/>
  <c r="DO47" i="1"/>
  <c r="DP47" i="1"/>
  <c r="DQ47" i="1"/>
  <c r="DR47" i="1"/>
  <c r="DS47" i="1"/>
  <c r="DT47" i="1"/>
  <c r="DU47" i="1"/>
  <c r="DV47" i="1"/>
  <c r="DW47" i="1"/>
  <c r="DX47" i="1"/>
  <c r="DY47" i="1"/>
  <c r="DZ47" i="1"/>
  <c r="EA47" i="1"/>
  <c r="EB47" i="1"/>
  <c r="EC47" i="1"/>
  <c r="ED47" i="1"/>
  <c r="EE47" i="1"/>
  <c r="EF47" i="1"/>
  <c r="BQ47" i="1"/>
  <c r="BT47" i="1"/>
  <c r="CD48" i="1"/>
  <c r="CE48" i="1"/>
  <c r="CF48" i="1"/>
  <c r="CG48" i="1"/>
  <c r="CH48" i="1"/>
  <c r="CI48" i="1"/>
  <c r="CJ48" i="1"/>
  <c r="CK48" i="1"/>
  <c r="CL48" i="1"/>
  <c r="CM48" i="1"/>
  <c r="CN48" i="1"/>
  <c r="CO48" i="1"/>
  <c r="CP48" i="1"/>
  <c r="CQ48" i="1"/>
  <c r="CR48" i="1"/>
  <c r="CS48" i="1"/>
  <c r="CT48" i="1"/>
  <c r="CU48" i="1"/>
  <c r="CV48" i="1"/>
  <c r="CW48" i="1"/>
  <c r="CX48" i="1"/>
  <c r="CY48" i="1"/>
  <c r="CZ48" i="1"/>
  <c r="DA48" i="1"/>
  <c r="DB48" i="1"/>
  <c r="BP48" i="1"/>
  <c r="DI48" i="1"/>
  <c r="DJ48" i="1"/>
  <c r="DK48" i="1"/>
  <c r="DL48" i="1"/>
  <c r="DM48" i="1"/>
  <c r="DN48" i="1"/>
  <c r="DO48" i="1"/>
  <c r="DP48" i="1"/>
  <c r="DQ48" i="1"/>
  <c r="DR48" i="1"/>
  <c r="DS48" i="1"/>
  <c r="DT48" i="1"/>
  <c r="DU48" i="1"/>
  <c r="DV48" i="1"/>
  <c r="DW48" i="1"/>
  <c r="DX48" i="1"/>
  <c r="DY48" i="1"/>
  <c r="DZ48" i="1"/>
  <c r="EA48" i="1"/>
  <c r="EB48" i="1"/>
  <c r="EC48" i="1"/>
  <c r="ED48" i="1"/>
  <c r="EE48" i="1"/>
  <c r="EF48" i="1"/>
  <c r="EG48" i="1"/>
  <c r="BQ48" i="1"/>
  <c r="BT48" i="1"/>
  <c r="CD49" i="1"/>
  <c r="CE49" i="1"/>
  <c r="CF49" i="1"/>
  <c r="CG49" i="1"/>
  <c r="CH49" i="1"/>
  <c r="CI49" i="1"/>
  <c r="CJ49" i="1"/>
  <c r="CK49" i="1"/>
  <c r="CL49" i="1"/>
  <c r="CM49" i="1"/>
  <c r="CN49" i="1"/>
  <c r="CO49" i="1"/>
  <c r="CP49" i="1"/>
  <c r="CQ49" i="1"/>
  <c r="CR49" i="1"/>
  <c r="CS49" i="1"/>
  <c r="CT49" i="1"/>
  <c r="CU49" i="1"/>
  <c r="CV49" i="1"/>
  <c r="CW49" i="1"/>
  <c r="CX49" i="1"/>
  <c r="CY49" i="1"/>
  <c r="CZ49" i="1"/>
  <c r="DA49" i="1"/>
  <c r="DB49" i="1"/>
  <c r="DC49" i="1"/>
  <c r="BP49" i="1"/>
  <c r="DI49" i="1"/>
  <c r="DJ49" i="1"/>
  <c r="DK49" i="1"/>
  <c r="DL49" i="1"/>
  <c r="DM49" i="1"/>
  <c r="DN49" i="1"/>
  <c r="DO49" i="1"/>
  <c r="DP49" i="1"/>
  <c r="DQ49" i="1"/>
  <c r="DR49" i="1"/>
  <c r="DS49" i="1"/>
  <c r="DT49" i="1"/>
  <c r="DU49" i="1"/>
  <c r="DV49" i="1"/>
  <c r="DW49" i="1"/>
  <c r="DX49" i="1"/>
  <c r="DY49" i="1"/>
  <c r="DZ49" i="1"/>
  <c r="EA49" i="1"/>
  <c r="EB49" i="1"/>
  <c r="EC49" i="1"/>
  <c r="ED49" i="1"/>
  <c r="EE49" i="1"/>
  <c r="EF49" i="1"/>
  <c r="EG49" i="1"/>
  <c r="EH49" i="1"/>
  <c r="BQ49" i="1"/>
  <c r="BT49" i="1"/>
  <c r="CD50" i="1"/>
  <c r="CE50" i="1"/>
  <c r="CF50" i="1"/>
  <c r="CG50" i="1"/>
  <c r="CH50" i="1"/>
  <c r="CI50" i="1"/>
  <c r="CJ50" i="1"/>
  <c r="CK50" i="1"/>
  <c r="CL50" i="1"/>
  <c r="CM50" i="1"/>
  <c r="CN50" i="1"/>
  <c r="CO50" i="1"/>
  <c r="CP50" i="1"/>
  <c r="CQ50" i="1"/>
  <c r="CR50" i="1"/>
  <c r="CS50" i="1"/>
  <c r="CT50" i="1"/>
  <c r="CU50" i="1"/>
  <c r="CV50" i="1"/>
  <c r="CW50" i="1"/>
  <c r="CX50" i="1"/>
  <c r="CY50" i="1"/>
  <c r="CZ50" i="1"/>
  <c r="DA50" i="1"/>
  <c r="DB50" i="1"/>
  <c r="DC50" i="1"/>
  <c r="DD50" i="1"/>
  <c r="BP50" i="1"/>
  <c r="DI50" i="1"/>
  <c r="DJ50" i="1"/>
  <c r="DK50" i="1"/>
  <c r="DL50" i="1"/>
  <c r="DM50" i="1"/>
  <c r="DN50" i="1"/>
  <c r="DO50" i="1"/>
  <c r="DP50" i="1"/>
  <c r="DQ50" i="1"/>
  <c r="DR50" i="1"/>
  <c r="DS50" i="1"/>
  <c r="DT50" i="1"/>
  <c r="DU50" i="1"/>
  <c r="DV50" i="1"/>
  <c r="DW50" i="1"/>
  <c r="DX50" i="1"/>
  <c r="DY50" i="1"/>
  <c r="DZ50" i="1"/>
  <c r="EA50" i="1"/>
  <c r="EB50" i="1"/>
  <c r="EC50" i="1"/>
  <c r="ED50" i="1"/>
  <c r="EE50" i="1"/>
  <c r="EF50" i="1"/>
  <c r="EG50" i="1"/>
  <c r="EH50" i="1"/>
  <c r="EI50" i="1"/>
  <c r="BQ50" i="1"/>
  <c r="BT50" i="1"/>
  <c r="CD51" i="1"/>
  <c r="CE51" i="1"/>
  <c r="CF51" i="1"/>
  <c r="CG51" i="1"/>
  <c r="CH51" i="1"/>
  <c r="CI51" i="1"/>
  <c r="CJ51" i="1"/>
  <c r="CK51" i="1"/>
  <c r="CL51" i="1"/>
  <c r="CM51" i="1"/>
  <c r="CN51" i="1"/>
  <c r="CO51" i="1"/>
  <c r="CP51" i="1"/>
  <c r="CQ51" i="1"/>
  <c r="CR51" i="1"/>
  <c r="CS51" i="1"/>
  <c r="CT51" i="1"/>
  <c r="CU51" i="1"/>
  <c r="CV51" i="1"/>
  <c r="CW51" i="1"/>
  <c r="CX51" i="1"/>
  <c r="CY51" i="1"/>
  <c r="CZ51" i="1"/>
  <c r="DA51" i="1"/>
  <c r="DB51" i="1"/>
  <c r="DC51" i="1"/>
  <c r="DD51" i="1"/>
  <c r="DE51" i="1"/>
  <c r="BP51" i="1"/>
  <c r="DI51" i="1"/>
  <c r="DJ51" i="1"/>
  <c r="DK51" i="1"/>
  <c r="DL51" i="1"/>
  <c r="DM51" i="1"/>
  <c r="DN51" i="1"/>
  <c r="DO51" i="1"/>
  <c r="DP51" i="1"/>
  <c r="DQ51" i="1"/>
  <c r="DR51" i="1"/>
  <c r="DS51" i="1"/>
  <c r="DT51" i="1"/>
  <c r="DU51" i="1"/>
  <c r="DV51" i="1"/>
  <c r="DW51" i="1"/>
  <c r="DX51" i="1"/>
  <c r="DY51" i="1"/>
  <c r="DZ51" i="1"/>
  <c r="EA51" i="1"/>
  <c r="EB51" i="1"/>
  <c r="EC51" i="1"/>
  <c r="ED51" i="1"/>
  <c r="EE51" i="1"/>
  <c r="EF51" i="1"/>
  <c r="EG51" i="1"/>
  <c r="EH51" i="1"/>
  <c r="EI51" i="1"/>
  <c r="EJ51" i="1"/>
  <c r="BQ51" i="1"/>
  <c r="BT51" i="1"/>
  <c r="CD52" i="1"/>
  <c r="CE52" i="1"/>
  <c r="CF52" i="1"/>
  <c r="CG52" i="1"/>
  <c r="CH52" i="1"/>
  <c r="CI52" i="1"/>
  <c r="CJ52" i="1"/>
  <c r="CK52" i="1"/>
  <c r="CL52" i="1"/>
  <c r="CM52" i="1"/>
  <c r="CN52" i="1"/>
  <c r="CO52" i="1"/>
  <c r="CP52" i="1"/>
  <c r="CQ52" i="1"/>
  <c r="CR52" i="1"/>
  <c r="CS52" i="1"/>
  <c r="CT52" i="1"/>
  <c r="CU52" i="1"/>
  <c r="CV52" i="1"/>
  <c r="CW52" i="1"/>
  <c r="CX52" i="1"/>
  <c r="CY52" i="1"/>
  <c r="CZ52" i="1"/>
  <c r="DA52" i="1"/>
  <c r="DB52" i="1"/>
  <c r="DC52" i="1"/>
  <c r="DD52" i="1"/>
  <c r="DE52" i="1"/>
  <c r="DF52" i="1"/>
  <c r="BP52" i="1"/>
  <c r="DI52" i="1"/>
  <c r="DJ52" i="1"/>
  <c r="DK52" i="1"/>
  <c r="DL52" i="1"/>
  <c r="DM52" i="1"/>
  <c r="DN52" i="1"/>
  <c r="DO52" i="1"/>
  <c r="DP52" i="1"/>
  <c r="DQ52" i="1"/>
  <c r="DR52" i="1"/>
  <c r="DS52" i="1"/>
  <c r="DT52" i="1"/>
  <c r="DU52" i="1"/>
  <c r="DV52" i="1"/>
  <c r="DW52" i="1"/>
  <c r="DX52" i="1"/>
  <c r="DY52" i="1"/>
  <c r="DZ52" i="1"/>
  <c r="EA52" i="1"/>
  <c r="EB52" i="1"/>
  <c r="EC52" i="1"/>
  <c r="ED52" i="1"/>
  <c r="EE52" i="1"/>
  <c r="EF52" i="1"/>
  <c r="EG52" i="1"/>
  <c r="EH52" i="1"/>
  <c r="EI52" i="1"/>
  <c r="EJ52" i="1"/>
  <c r="EK52" i="1"/>
  <c r="BQ52" i="1"/>
  <c r="BT52" i="1"/>
  <c r="CD53" i="1"/>
  <c r="CE53" i="1"/>
  <c r="CF53" i="1"/>
  <c r="CG53" i="1"/>
  <c r="CH53" i="1"/>
  <c r="CI53" i="1"/>
  <c r="CJ53" i="1"/>
  <c r="CK53" i="1"/>
  <c r="CL53" i="1"/>
  <c r="CM53" i="1"/>
  <c r="CN53" i="1"/>
  <c r="CO53" i="1"/>
  <c r="CP53" i="1"/>
  <c r="CQ53" i="1"/>
  <c r="CR53" i="1"/>
  <c r="CS53" i="1"/>
  <c r="CT53" i="1"/>
  <c r="CU53" i="1"/>
  <c r="CV53" i="1"/>
  <c r="CW53" i="1"/>
  <c r="CX53" i="1"/>
  <c r="CY53" i="1"/>
  <c r="CZ53" i="1"/>
  <c r="DA53" i="1"/>
  <c r="DB53" i="1"/>
  <c r="DC53" i="1"/>
  <c r="DD53" i="1"/>
  <c r="DE53" i="1"/>
  <c r="DF53" i="1"/>
  <c r="DG53" i="1"/>
  <c r="BP53" i="1"/>
  <c r="DI53" i="1"/>
  <c r="DJ53" i="1"/>
  <c r="DK53" i="1"/>
  <c r="DL53" i="1"/>
  <c r="DM53" i="1"/>
  <c r="DN53" i="1"/>
  <c r="DO53" i="1"/>
  <c r="DP53" i="1"/>
  <c r="DQ53" i="1"/>
  <c r="DR53" i="1"/>
  <c r="DS53" i="1"/>
  <c r="DT53" i="1"/>
  <c r="DU53" i="1"/>
  <c r="DV53" i="1"/>
  <c r="DW53" i="1"/>
  <c r="DX53" i="1"/>
  <c r="DY53" i="1"/>
  <c r="DZ53" i="1"/>
  <c r="EA53" i="1"/>
  <c r="EB53" i="1"/>
  <c r="EC53" i="1"/>
  <c r="ED53" i="1"/>
  <c r="EE53" i="1"/>
  <c r="EF53" i="1"/>
  <c r="EG53" i="1"/>
  <c r="EH53" i="1"/>
  <c r="EI53" i="1"/>
  <c r="EJ53" i="1"/>
  <c r="EK53" i="1"/>
  <c r="EL53" i="1"/>
  <c r="BQ53" i="1"/>
  <c r="BT53" i="1"/>
  <c r="BT20" i="1"/>
  <c r="BQ15" i="1"/>
  <c r="N20" i="1"/>
  <c r="BV5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W53" i="1"/>
  <c r="CC53" i="1"/>
  <c r="CA53" i="1"/>
  <c r="CB53" i="1"/>
  <c r="BM53" i="1"/>
  <c r="BZ53" i="1"/>
  <c r="BX53" i="1"/>
  <c r="BU53" i="1"/>
  <c r="BR53" i="1"/>
  <c r="BR52" i="1"/>
  <c r="BR51" i="1"/>
  <c r="BR50" i="1"/>
  <c r="BR49" i="1"/>
  <c r="BR48" i="1"/>
  <c r="BR47" i="1"/>
  <c r="BR46" i="1"/>
  <c r="BR45" i="1"/>
  <c r="BR44" i="1"/>
  <c r="BR43" i="1"/>
  <c r="BR42" i="1"/>
  <c r="BR41" i="1"/>
  <c r="BR40" i="1"/>
  <c r="BR39" i="1"/>
  <c r="BR38" i="1"/>
  <c r="BR37" i="1"/>
  <c r="BR36" i="1"/>
  <c r="BR35" i="1"/>
  <c r="BR34" i="1"/>
  <c r="BR33" i="1"/>
  <c r="BR32" i="1"/>
  <c r="BR31" i="1"/>
  <c r="BR30" i="1"/>
  <c r="BR29" i="1"/>
  <c r="BR28" i="1"/>
  <c r="BR27" i="1"/>
  <c r="BR26" i="1"/>
  <c r="BR25" i="1"/>
  <c r="BR24"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N53" i="1"/>
  <c r="BV52" i="1"/>
  <c r="BW52" i="1"/>
  <c r="CC52" i="1"/>
  <c r="CA52" i="1"/>
  <c r="CB52" i="1"/>
  <c r="BM52" i="1"/>
  <c r="BZ52" i="1"/>
  <c r="BX52" i="1"/>
  <c r="BU52" i="1"/>
  <c r="BN52" i="1"/>
  <c r="BV51" i="1"/>
  <c r="BW51" i="1"/>
  <c r="CC51" i="1"/>
  <c r="CA51" i="1"/>
  <c r="CB51" i="1"/>
  <c r="BM51" i="1"/>
  <c r="BZ51" i="1"/>
  <c r="BX51" i="1"/>
  <c r="BU51" i="1"/>
  <c r="BN51" i="1"/>
  <c r="BV50" i="1"/>
  <c r="BW50" i="1"/>
  <c r="CC50" i="1"/>
  <c r="CA50" i="1"/>
  <c r="CB50" i="1"/>
  <c r="BM50" i="1"/>
  <c r="BZ50" i="1"/>
  <c r="BX50" i="1"/>
  <c r="BU50" i="1"/>
  <c r="BN50" i="1"/>
  <c r="BV49" i="1"/>
  <c r="BW49" i="1"/>
  <c r="CC49" i="1"/>
  <c r="CA49" i="1"/>
  <c r="CB49" i="1"/>
  <c r="BM49" i="1"/>
  <c r="BZ49" i="1"/>
  <c r="BX49" i="1"/>
  <c r="BU49" i="1"/>
  <c r="BN49" i="1"/>
  <c r="BV48" i="1"/>
  <c r="BW48" i="1"/>
  <c r="CC48" i="1"/>
  <c r="CA48" i="1"/>
  <c r="CB48" i="1"/>
  <c r="BM48" i="1"/>
  <c r="BZ48" i="1"/>
  <c r="BX48" i="1"/>
  <c r="BU48" i="1"/>
  <c r="BN48" i="1"/>
  <c r="BV47" i="1"/>
  <c r="BW47" i="1"/>
  <c r="CC47" i="1"/>
  <c r="CA47" i="1"/>
  <c r="CB47" i="1"/>
  <c r="BM47" i="1"/>
  <c r="BZ47" i="1"/>
  <c r="BX47" i="1"/>
  <c r="BU47" i="1"/>
  <c r="BN47" i="1"/>
  <c r="BV46" i="1"/>
  <c r="BW46" i="1"/>
  <c r="CC46" i="1"/>
  <c r="CA46" i="1"/>
  <c r="CB46" i="1"/>
  <c r="BM46" i="1"/>
  <c r="BZ46" i="1"/>
  <c r="BX46" i="1"/>
  <c r="BU46" i="1"/>
  <c r="BN46" i="1"/>
  <c r="BV45" i="1"/>
  <c r="BW45" i="1"/>
  <c r="CC45" i="1"/>
  <c r="CA45" i="1"/>
  <c r="CB45" i="1"/>
  <c r="BM45" i="1"/>
  <c r="BZ45" i="1"/>
  <c r="BX45" i="1"/>
  <c r="BU45" i="1"/>
  <c r="BN45" i="1"/>
  <c r="BV44" i="1"/>
  <c r="BW44" i="1"/>
  <c r="CC44" i="1"/>
  <c r="CA44" i="1"/>
  <c r="CB44" i="1"/>
  <c r="BM44" i="1"/>
  <c r="BZ44" i="1"/>
  <c r="BX44" i="1"/>
  <c r="BU44" i="1"/>
  <c r="BN44" i="1"/>
  <c r="BV43" i="1"/>
  <c r="BW43" i="1"/>
  <c r="CC43" i="1"/>
  <c r="CA43" i="1"/>
  <c r="CB43" i="1"/>
  <c r="BM43" i="1"/>
  <c r="BZ43" i="1"/>
  <c r="BX43" i="1"/>
  <c r="BU43" i="1"/>
  <c r="BN43" i="1"/>
  <c r="BV42" i="1"/>
  <c r="BW42" i="1"/>
  <c r="CC42" i="1"/>
  <c r="CA42" i="1"/>
  <c r="CB42" i="1"/>
  <c r="BM42" i="1"/>
  <c r="BZ42" i="1"/>
  <c r="BX42" i="1"/>
  <c r="BU42" i="1"/>
  <c r="BN42" i="1"/>
  <c r="BV41" i="1"/>
  <c r="BW41" i="1"/>
  <c r="CC41" i="1"/>
  <c r="CA41" i="1"/>
  <c r="CB41" i="1"/>
  <c r="BM41" i="1"/>
  <c r="BZ41" i="1"/>
  <c r="BX41" i="1"/>
  <c r="BU41" i="1"/>
  <c r="BN41" i="1"/>
  <c r="BV40" i="1"/>
  <c r="BW40" i="1"/>
  <c r="CC40" i="1"/>
  <c r="CA40" i="1"/>
  <c r="CB40" i="1"/>
  <c r="BM40" i="1"/>
  <c r="BZ40" i="1"/>
  <c r="BX40" i="1"/>
  <c r="BU40" i="1"/>
  <c r="BN40" i="1"/>
  <c r="BV39" i="1"/>
  <c r="BW39" i="1"/>
  <c r="CC39" i="1"/>
  <c r="CA39" i="1"/>
  <c r="CB39" i="1"/>
  <c r="BM39" i="1"/>
  <c r="BZ39" i="1"/>
  <c r="BX39" i="1"/>
  <c r="BU39" i="1"/>
  <c r="BN39" i="1"/>
  <c r="BV38" i="1"/>
  <c r="BW38" i="1"/>
  <c r="CC38" i="1"/>
  <c r="CA38" i="1"/>
  <c r="CB38" i="1"/>
  <c r="BM38" i="1"/>
  <c r="BZ38" i="1"/>
  <c r="BX38" i="1"/>
  <c r="BU38" i="1"/>
  <c r="BN38" i="1"/>
  <c r="BV37" i="1"/>
  <c r="BW37" i="1"/>
  <c r="CC37" i="1"/>
  <c r="CA37" i="1"/>
  <c r="CB37" i="1"/>
  <c r="BM37" i="1"/>
  <c r="BZ37" i="1"/>
  <c r="BX37" i="1"/>
  <c r="BU37" i="1"/>
  <c r="BN37" i="1"/>
  <c r="BV36" i="1"/>
  <c r="BW36" i="1"/>
  <c r="CC36" i="1"/>
  <c r="CA36" i="1"/>
  <c r="CB36" i="1"/>
  <c r="BM36" i="1"/>
  <c r="BZ36" i="1"/>
  <c r="BX36" i="1"/>
  <c r="BU36" i="1"/>
  <c r="BN36" i="1"/>
  <c r="BV35" i="1"/>
  <c r="BW35" i="1"/>
  <c r="CC35" i="1"/>
  <c r="CA35" i="1"/>
  <c r="CB35" i="1"/>
  <c r="BM35" i="1"/>
  <c r="BZ35" i="1"/>
  <c r="BX35" i="1"/>
  <c r="BU35" i="1"/>
  <c r="BN35" i="1"/>
  <c r="BV34" i="1"/>
  <c r="BW34" i="1"/>
  <c r="CC34" i="1"/>
  <c r="CA34" i="1"/>
  <c r="CB34" i="1"/>
  <c r="BM34" i="1"/>
  <c r="BZ34" i="1"/>
  <c r="BX34" i="1"/>
  <c r="BU34" i="1"/>
  <c r="BN34" i="1"/>
  <c r="BV33" i="1"/>
  <c r="BW33" i="1"/>
  <c r="CC33" i="1"/>
  <c r="CA33" i="1"/>
  <c r="CB33" i="1"/>
  <c r="BM33" i="1"/>
  <c r="BZ33" i="1"/>
  <c r="BX33" i="1"/>
  <c r="BU33" i="1"/>
  <c r="BN33" i="1"/>
  <c r="BV32" i="1"/>
  <c r="BW32" i="1"/>
  <c r="CC32" i="1"/>
  <c r="CA32" i="1"/>
  <c r="CB32" i="1"/>
  <c r="BM32" i="1"/>
  <c r="BZ32" i="1"/>
  <c r="BX32" i="1"/>
  <c r="BU32" i="1"/>
  <c r="BN32" i="1"/>
  <c r="BV31" i="1"/>
  <c r="BW31" i="1"/>
  <c r="CC31" i="1"/>
  <c r="CA31" i="1"/>
  <c r="CB31" i="1"/>
  <c r="BM31" i="1"/>
  <c r="BZ31" i="1"/>
  <c r="BX31" i="1"/>
  <c r="BU31" i="1"/>
  <c r="BN31" i="1"/>
  <c r="BV30" i="1"/>
  <c r="BW30" i="1"/>
  <c r="CC30" i="1"/>
  <c r="CA30" i="1"/>
  <c r="CB30" i="1"/>
  <c r="BM30" i="1"/>
  <c r="BZ30" i="1"/>
  <c r="BX30" i="1"/>
  <c r="BU30" i="1"/>
  <c r="BN30" i="1"/>
  <c r="BV29" i="1"/>
  <c r="BW29" i="1"/>
  <c r="CC29" i="1"/>
  <c r="CA29" i="1"/>
  <c r="CB29" i="1"/>
  <c r="BM29" i="1"/>
  <c r="BZ29" i="1"/>
  <c r="BX29" i="1"/>
  <c r="BU29" i="1"/>
  <c r="BN29" i="1"/>
  <c r="BV28" i="1"/>
  <c r="BW28" i="1"/>
  <c r="CC28" i="1"/>
  <c r="CA28" i="1"/>
  <c r="CB28" i="1"/>
  <c r="BM28" i="1"/>
  <c r="BZ28" i="1"/>
  <c r="BX28" i="1"/>
  <c r="BU28" i="1"/>
  <c r="BN28" i="1"/>
  <c r="BV27" i="1"/>
  <c r="BW27" i="1"/>
  <c r="CC27" i="1"/>
  <c r="CA27" i="1"/>
  <c r="CB27" i="1"/>
  <c r="BM27" i="1"/>
  <c r="BZ27" i="1"/>
  <c r="BX27" i="1"/>
  <c r="BU27" i="1"/>
  <c r="BN27" i="1"/>
  <c r="BV26" i="1"/>
  <c r="BW26" i="1"/>
  <c r="CC26" i="1"/>
  <c r="CA26" i="1"/>
  <c r="CB26" i="1"/>
  <c r="BZ26" i="1"/>
  <c r="BX26" i="1"/>
  <c r="BU26" i="1"/>
  <c r="BN26" i="1"/>
  <c r="BV25" i="1"/>
  <c r="BW25" i="1"/>
  <c r="CC25" i="1"/>
  <c r="CA25" i="1"/>
  <c r="CB25" i="1"/>
  <c r="BZ25" i="1"/>
  <c r="BX25" i="1"/>
  <c r="BU25" i="1"/>
  <c r="BN25" i="1"/>
  <c r="BV24" i="1"/>
  <c r="BW24" i="1"/>
  <c r="CC24" i="1"/>
  <c r="CA24" i="1"/>
  <c r="CB24" i="1"/>
  <c r="BM24" i="1"/>
  <c r="BZ24" i="1"/>
  <c r="BX24" i="1"/>
  <c r="BU24" i="1"/>
  <c r="BN24" i="1"/>
  <c r="BZ23" i="1"/>
  <c r="CD22" i="1"/>
  <c r="CB21" i="1"/>
  <c r="CA21" i="1"/>
  <c r="BN21" i="1"/>
  <c r="BS20" i="1"/>
  <c r="BQ20" i="1"/>
  <c r="BP20" i="1"/>
  <c r="BN19" i="1"/>
  <c r="BV14" i="1"/>
  <c r="BW12" i="1"/>
  <c r="BW13" i="1"/>
  <c r="M20" i="1"/>
  <c r="P42" i="1"/>
  <c r="N42" i="1"/>
  <c r="P37" i="1"/>
  <c r="N37" i="1"/>
  <c r="P32" i="1"/>
  <c r="N32" i="1"/>
  <c r="P27" i="1"/>
  <c r="N27" i="1"/>
  <c r="P22" i="1"/>
  <c r="N22" i="1"/>
  <c r="U56" i="1"/>
  <c r="P48" i="1"/>
  <c r="T56" i="1"/>
  <c r="S57" i="1"/>
  <c r="T57" i="1"/>
  <c r="S58" i="1"/>
  <c r="T58" i="1"/>
  <c r="S59" i="1"/>
  <c r="T59" i="1"/>
  <c r="S60" i="1"/>
  <c r="T60" i="1"/>
  <c r="S61" i="1"/>
  <c r="T61" i="1"/>
  <c r="S62" i="1"/>
  <c r="T62" i="1"/>
  <c r="S63" i="1"/>
  <c r="T63" i="1"/>
  <c r="S64" i="1"/>
  <c r="T64" i="1"/>
  <c r="S65" i="1"/>
  <c r="T65" i="1"/>
  <c r="S66" i="1"/>
  <c r="T66" i="1"/>
  <c r="S67" i="1"/>
  <c r="T67" i="1"/>
  <c r="S68" i="1"/>
  <c r="T68" i="1"/>
  <c r="S69" i="1"/>
  <c r="T69" i="1"/>
  <c r="S70" i="1"/>
  <c r="T70" i="1"/>
  <c r="S71" i="1"/>
  <c r="T71" i="1"/>
  <c r="S72" i="1"/>
  <c r="T72" i="1"/>
  <c r="S73" i="1"/>
  <c r="T73" i="1"/>
  <c r="S74" i="1"/>
  <c r="T74" i="1"/>
  <c r="S75" i="1"/>
  <c r="T75" i="1"/>
  <c r="S76" i="1"/>
  <c r="T76" i="1"/>
  <c r="S77" i="1"/>
  <c r="T77" i="1"/>
  <c r="S78" i="1"/>
  <c r="T78" i="1"/>
  <c r="S79" i="1"/>
  <c r="T79" i="1"/>
  <c r="S80" i="1"/>
  <c r="T80" i="1"/>
  <c r="S81" i="1"/>
  <c r="T81" i="1"/>
  <c r="S82" i="1"/>
  <c r="T82" i="1"/>
  <c r="S83" i="1"/>
  <c r="T83" i="1"/>
  <c r="S84" i="1"/>
  <c r="T84" i="1"/>
  <c r="S85" i="1"/>
  <c r="T85" i="1"/>
  <c r="S86" i="1"/>
  <c r="T86" i="1"/>
  <c r="S87" i="1"/>
  <c r="T87" i="1"/>
  <c r="S88" i="1"/>
  <c r="T88" i="1"/>
  <c r="S89" i="1"/>
  <c r="T89" i="1"/>
  <c r="S90" i="1"/>
  <c r="T90" i="1"/>
  <c r="S91" i="1"/>
  <c r="T91" i="1"/>
  <c r="S92" i="1"/>
  <c r="T92" i="1"/>
  <c r="S93" i="1"/>
  <c r="T93" i="1"/>
  <c r="S94" i="1"/>
  <c r="T94" i="1"/>
  <c r="S95" i="1"/>
  <c r="T95" i="1"/>
  <c r="S96" i="1"/>
  <c r="T96" i="1"/>
  <c r="S97" i="1"/>
  <c r="T97" i="1"/>
  <c r="S98" i="1"/>
  <c r="T98" i="1"/>
  <c r="S99" i="1"/>
  <c r="T99" i="1"/>
  <c r="S100" i="1"/>
  <c r="T100" i="1"/>
  <c r="S101" i="1"/>
  <c r="T101" i="1"/>
  <c r="S102" i="1"/>
  <c r="T102" i="1"/>
  <c r="S103" i="1"/>
  <c r="T103" i="1"/>
  <c r="S104" i="1"/>
  <c r="T104" i="1"/>
  <c r="S105" i="1"/>
  <c r="T105" i="1"/>
  <c r="S106" i="1"/>
  <c r="T106" i="1"/>
  <c r="P51" i="1"/>
</calcChain>
</file>

<file path=xl/sharedStrings.xml><?xml version="1.0" encoding="utf-8"?>
<sst xmlns="http://schemas.openxmlformats.org/spreadsheetml/2006/main" count="59" uniqueCount="53">
  <si>
    <t>Email?</t>
  </si>
  <si>
    <t>Call?</t>
  </si>
  <si>
    <t xml:space="preserve">Enter "1" on the days when the rep should call and email. </t>
  </si>
  <si>
    <t>reps</t>
  </si>
  <si>
    <t>Emails</t>
  </si>
  <si>
    <t>Calls</t>
  </si>
  <si>
    <t>Total touches</t>
  </si>
  <si>
    <t>Max touches</t>
  </si>
  <si>
    <t>Max touch day</t>
  </si>
  <si>
    <t>Over/under?</t>
  </si>
  <si>
    <t>Capacity Units</t>
  </si>
  <si>
    <t>Work units</t>
  </si>
  <si>
    <t>Emails per call</t>
  </si>
  <si>
    <t>Calls per email</t>
  </si>
  <si>
    <t>Capacity in units</t>
  </si>
  <si>
    <t>Max units</t>
  </si>
  <si>
    <t>Capacity reqd</t>
  </si>
  <si>
    <t>Day</t>
  </si>
  <si>
    <t>Email (units)</t>
  </si>
  <si>
    <t>Calls (units)</t>
  </si>
  <si>
    <t xml:space="preserve">Emails </t>
  </si>
  <si>
    <t>Total units</t>
  </si>
  <si>
    <t>Capacity</t>
  </si>
  <si>
    <t>Overcapacity</t>
  </si>
  <si>
    <t>Touch?</t>
  </si>
  <si>
    <t>Day of last touch</t>
  </si>
  <si>
    <t>Day of max capacity</t>
  </si>
  <si>
    <t>Max email capacity</t>
  </si>
  <si>
    <t>Max call capacity</t>
  </si>
  <si>
    <t>Capacity per lead in units</t>
  </si>
  <si>
    <t>Leads per rep</t>
  </si>
  <si>
    <t>Reps req'd</t>
  </si>
  <si>
    <t>capacity used</t>
  </si>
  <si>
    <t>touches per day</t>
  </si>
  <si>
    <t>touches per lead</t>
  </si>
  <si>
    <t>leads per day</t>
  </si>
  <si>
    <t>Feasible touch patterns</t>
  </si>
  <si>
    <t>Sales Touch Planner</t>
  </si>
  <si>
    <t>Add your team's information into each of the colored boxes.</t>
  </si>
  <si>
    <t>How many reps on your team?</t>
  </si>
  <si>
    <t>INPUTS</t>
  </si>
  <si>
    <t>RESULTS</t>
  </si>
  <si>
    <r>
      <rPr>
        <b/>
        <sz val="11"/>
        <color theme="1" tint="0.249977111117893"/>
        <rFont val="Arial"/>
      </rPr>
      <t>Average number of calls</t>
    </r>
    <r>
      <rPr>
        <sz val="11"/>
        <color theme="1" tint="0.249977111117893"/>
        <rFont val="Arial"/>
      </rPr>
      <t xml:space="preserve"> one rep can make in a day (if just doing calls)</t>
    </r>
  </si>
  <si>
    <r>
      <rPr>
        <b/>
        <sz val="11"/>
        <color theme="1" tint="0.249977111117893"/>
        <rFont val="Arial"/>
      </rPr>
      <t>Average number of emails</t>
    </r>
    <r>
      <rPr>
        <sz val="11"/>
        <color theme="1" tint="0.249977111117893"/>
        <rFont val="Arial"/>
      </rPr>
      <t xml:space="preserve"> one rep can send in a day (if just doing emails)</t>
    </r>
  </si>
  <si>
    <t xml:space="preserve"> reps</t>
  </si>
  <si>
    <t xml:space="preserve"> calls/rep/day</t>
  </si>
  <si>
    <t xml:space="preserve"> emails/rep/day</t>
  </si>
  <si>
    <t xml:space="preserve"> leads/day</t>
  </si>
  <si>
    <r>
      <rPr>
        <b/>
        <sz val="11"/>
        <color theme="1" tint="0.249977111117893"/>
        <rFont val="Arial"/>
      </rPr>
      <t>Average # leads</t>
    </r>
    <r>
      <rPr>
        <sz val="11"/>
        <color theme="1" tint="0.249977111117893"/>
        <rFont val="Arial"/>
      </rPr>
      <t xml:space="preserve"> added per day, per rep</t>
    </r>
  </si>
  <si>
    <t>Step 1: Your team's capacity</t>
  </si>
  <si>
    <t>Step 2: Your touch pattern</t>
  </si>
  <si>
    <t xml:space="preserve">Day #  </t>
  </si>
  <si>
    <t>(How does this work? Click here)</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</si>
</sst>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Helvetica Neue"/>
    </font>
    <font>
      <b/>
      <sz val="12"/>
      <color theme="1"/>
      <name val="Helvetica Neue"/>
    </font>
    <font>
      <sz val="11"/>
      <color theme="1"/>
      <name val="Helvetica Neue"/>
    </font>
    <font>
      <sz val="12"/>
      <color theme="1" tint="0.249977111117893"/>
      <name val="Helvetica Neue"/>
    </font>
    <font>
      <sz val="12"/>
      <color theme="1"/>
      <name val="Arial"/>
    </font>
    <font>
      <sz val="48"/>
      <color theme="1"/>
      <name val="Arial"/>
    </font>
    <font>
      <sz val="10"/>
      <color theme="1" tint="0.249977111117893"/>
      <name val="Helvetica Neue"/>
    </font>
    <font>
      <sz val="12"/>
      <color theme="1" tint="0.249977111117893"/>
      <name val="Arial"/>
    </font>
    <font>
      <sz val="24"/>
      <color theme="1" tint="0.249977111117893"/>
      <name val="Arial"/>
    </font>
    <font>
      <sz val="16"/>
      <color theme="1" tint="0.249977111117893"/>
      <name val="Arial"/>
    </font>
    <font>
      <u/>
      <sz val="16"/>
      <color theme="1" tint="0.249977111117893"/>
      <name val="Arial"/>
    </font>
    <font>
      <b/>
      <sz val="16"/>
      <color theme="1" tint="0.249977111117893"/>
      <name val="Arial"/>
    </font>
    <font>
      <b/>
      <sz val="18"/>
      <color theme="1" tint="0.249977111117893"/>
      <name val="Arial"/>
    </font>
    <font>
      <b/>
      <sz val="11"/>
      <color theme="1" tint="0.249977111117893"/>
      <name val="Arial"/>
    </font>
    <font>
      <sz val="11"/>
      <color theme="1" tint="0.249977111117893"/>
      <name val="Arial"/>
    </font>
    <font>
      <b/>
      <sz val="14"/>
      <color theme="1" tint="0.249977111117893"/>
      <name val="Arial"/>
    </font>
    <font>
      <sz val="48"/>
      <color theme="1" tint="0.249977111117893"/>
      <name val="Arial"/>
    </font>
    <font>
      <b/>
      <sz val="22"/>
      <color theme="1" tint="0.249977111117893"/>
      <name val="Arial"/>
    </font>
    <font>
      <b/>
      <sz val="12"/>
      <color theme="1" tint="0.249977111117893"/>
      <name val="Arial"/>
    </font>
    <font>
      <sz val="22"/>
      <color theme="1" tint="0.249977111117893"/>
      <name val="Arial"/>
    </font>
    <font>
      <sz val="20"/>
      <color theme="1" tint="0.249977111117893"/>
      <name val="Arial"/>
    </font>
    <font>
      <b/>
      <sz val="13"/>
      <color theme="1" tint="0.249977111117893"/>
      <name val="Arial"/>
    </font>
    <font>
      <sz val="13"/>
      <color theme="1" tint="0.249977111117893"/>
      <name val="Arial"/>
    </font>
    <font>
      <b/>
      <sz val="14"/>
      <color theme="1" tint="0.249977111117893"/>
      <name val="Helvetica Neue"/>
    </font>
    <font>
      <i/>
      <sz val="11"/>
      <color theme="0" tint="-0.34998626667073579"/>
      <name val="Arial"/>
    </font>
    <font>
      <i/>
      <sz val="11"/>
      <color theme="0" tint="-0.34998626667073579"/>
      <name val="Helvetica Neue"/>
    </font>
    <font>
      <u/>
      <sz val="24"/>
      <color theme="1" tint="0.249977111117893"/>
      <name val="Arial"/>
    </font>
    <font>
      <u/>
      <sz val="13"/>
      <color theme="1" tint="0.249977111117893"/>
      <name val="Arial"/>
    </font>
    <font>
      <u/>
      <sz val="12"/>
      <color theme="1" tint="0.249977111117893"/>
      <name val="Arial"/>
    </font>
    <font>
      <u/>
      <sz val="13"/>
      <color rgb="FF29ABE2"/>
      <name val="Arial"/>
    </font>
    <font>
      <i/>
      <sz val="24"/>
      <color theme="1" tint="0.249977111117893"/>
      <name val="Arial"/>
    </font>
    <font>
      <b/>
      <sz val="26"/>
      <color theme="1" tint="0.249977111117893"/>
      <name val="Arial"/>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14999847407452621"/>
        <bgColor indexed="64"/>
      </patternFill>
    </fill>
    <fill>
      <patternFill patternType="solid">
        <fgColor rgb="FFB3DEF1"/>
        <bgColor indexed="64"/>
      </patternFill>
    </fill>
    <fill>
      <patternFill patternType="solid">
        <fgColor rgb="FFF8D093"/>
        <bgColor indexed="64"/>
      </patternFill>
    </fill>
    <fill>
      <patternFill patternType="solid">
        <fgColor rgb="FFE9C0EC"/>
        <bgColor indexed="64"/>
      </patternFill>
    </fill>
    <fill>
      <patternFill patternType="solid">
        <fgColor rgb="FFFBEF9A"/>
        <bgColor indexed="64"/>
      </patternFill>
    </fill>
  </fills>
  <borders count="14">
    <border>
      <left/>
      <right/>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top/>
      <bottom style="medium">
        <color theme="0" tint="-0.14999847407452621"/>
      </bottom>
      <diagonal/>
    </border>
    <border>
      <left style="medium">
        <color theme="1" tint="0.249977111117893"/>
      </left>
      <right style="medium">
        <color theme="1" tint="0.249977111117893"/>
      </right>
      <top style="medium">
        <color theme="1" tint="0.249977111117893"/>
      </top>
      <bottom style="medium">
        <color theme="1" tint="0.249977111117893"/>
      </bottom>
      <diagonal/>
    </border>
    <border>
      <left style="medium">
        <color theme="1" tint="0.249977111117893"/>
      </left>
      <right style="thin">
        <color theme="1" tint="0.249977111117893"/>
      </right>
      <top style="medium">
        <color theme="1" tint="0.249977111117893"/>
      </top>
      <bottom style="thin">
        <color theme="1" tint="0.249977111117893"/>
      </bottom>
      <diagonal/>
    </border>
    <border>
      <left style="thin">
        <color theme="1" tint="0.249977111117893"/>
      </left>
      <right style="medium">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medium">
        <color theme="1" tint="0.249977111117893"/>
      </right>
      <top style="thin">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medium">
        <color theme="1" tint="0.249977111117893"/>
      </bottom>
      <diagonal/>
    </border>
    <border>
      <left style="thin">
        <color theme="1" tint="0.249977111117893"/>
      </left>
      <right style="medium">
        <color theme="1" tint="0.249977111117893"/>
      </right>
      <top style="thin">
        <color theme="1" tint="0.249977111117893"/>
      </top>
      <bottom style="medium">
        <color theme="1" tint="0.249977111117893"/>
      </bottom>
      <diagonal/>
    </border>
  </borders>
  <cellStyleXfs count="5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12">
    <xf numFmtId="0" fontId="0" fillId="0" borderId="0" xfId="0"/>
    <xf numFmtId="0" fontId="4" fillId="2" borderId="0" xfId="0" applyFont="1" applyFill="1"/>
    <xf numFmtId="0" fontId="4" fillId="2" borderId="0" xfId="0" applyFont="1" applyFill="1" applyBorder="1"/>
    <xf numFmtId="0" fontId="4" fillId="0" borderId="0" xfId="0" applyFont="1"/>
    <xf numFmtId="0" fontId="5" fillId="0" borderId="0" xfId="0" applyFont="1"/>
    <xf numFmtId="9" fontId="4" fillId="0" borderId="0" xfId="1" applyFont="1"/>
    <xf numFmtId="9" fontId="4" fillId="0" borderId="0" xfId="0" applyNumberFormat="1" applyFont="1"/>
    <xf numFmtId="0" fontId="4" fillId="2" borderId="0" xfId="0" applyFont="1" applyFill="1"/>
    <xf numFmtId="0" fontId="4" fillId="0" borderId="0" xfId="0" applyFont="1"/>
    <xf numFmtId="0" fontId="4" fillId="2" borderId="0" xfId="0" applyFont="1" applyFill="1"/>
    <xf numFmtId="0" fontId="8" fillId="2" borderId="0" xfId="0" applyFont="1" applyFill="1"/>
    <xf numFmtId="0" fontId="8" fillId="2" borderId="0" xfId="0" applyFont="1" applyFill="1" applyBorder="1"/>
    <xf numFmtId="0" fontId="9" fillId="2" borderId="0" xfId="0" applyFont="1" applyFill="1" applyAlignment="1">
      <alignment vertical="center"/>
    </xf>
    <xf numFmtId="0" fontId="7" fillId="2" borderId="0" xfId="0" applyFont="1" applyFill="1"/>
    <xf numFmtId="0" fontId="10" fillId="2" borderId="0" xfId="0" applyFont="1" applyFill="1" applyAlignment="1">
      <alignment horizontal="right"/>
    </xf>
    <xf numFmtId="0" fontId="11" fillId="2" borderId="0" xfId="0" applyFont="1" applyFill="1"/>
    <xf numFmtId="0" fontId="11" fillId="2" borderId="0" xfId="0" applyFont="1" applyFill="1" applyBorder="1"/>
    <xf numFmtId="0" fontId="11" fillId="2" borderId="0" xfId="0" applyFont="1" applyFill="1" applyAlignment="1">
      <alignment horizontal="left" vertical="top" wrapText="1"/>
    </xf>
    <xf numFmtId="0" fontId="7" fillId="2" borderId="0" xfId="0" applyFont="1" applyFill="1" applyBorder="1"/>
    <xf numFmtId="0" fontId="11" fillId="3" borderId="0" xfId="0" applyFont="1" applyFill="1"/>
    <xf numFmtId="0" fontId="11" fillId="3" borderId="0" xfId="0" applyFont="1" applyFill="1" applyBorder="1"/>
    <xf numFmtId="0" fontId="11" fillId="3" borderId="0" xfId="0" applyFont="1" applyFill="1" applyAlignment="1">
      <alignment horizontal="left"/>
    </xf>
    <xf numFmtId="0" fontId="11" fillId="3" borderId="0" xfId="0" applyFont="1" applyFill="1" applyAlignment="1">
      <alignment horizontal="left" vertical="top"/>
    </xf>
    <xf numFmtId="0" fontId="11" fillId="3" borderId="0" xfId="0" applyFont="1" applyFill="1" applyBorder="1" applyAlignment="1">
      <alignment vertical="center"/>
    </xf>
    <xf numFmtId="0" fontId="11" fillId="3" borderId="0" xfId="0" applyFont="1" applyFill="1" applyAlignment="1">
      <alignment horizontal="left" vertical="top" wrapText="1"/>
    </xf>
    <xf numFmtId="0" fontId="11" fillId="3" borderId="0" xfId="0" applyFont="1" applyFill="1" applyAlignment="1">
      <alignment vertical="center"/>
    </xf>
    <xf numFmtId="0" fontId="11" fillId="3" borderId="0" xfId="0" applyFont="1" applyFill="1" applyAlignment="1">
      <alignment horizontal="center"/>
    </xf>
    <xf numFmtId="0" fontId="20" fillId="3" borderId="0" xfId="0" applyFont="1" applyFill="1" applyAlignment="1">
      <alignment vertical="center"/>
    </xf>
    <xf numFmtId="0" fontId="20" fillId="3" borderId="0" xfId="0" applyFont="1" applyFill="1" applyAlignment="1"/>
    <xf numFmtId="0" fontId="11" fillId="3" borderId="0" xfId="0" applyFont="1" applyFill="1" applyAlignment="1">
      <alignment vertical="top" wrapText="1"/>
    </xf>
    <xf numFmtId="0" fontId="11" fillId="3" borderId="5" xfId="0" applyFont="1" applyFill="1" applyBorder="1" applyAlignment="1">
      <alignment horizontal="center"/>
    </xf>
    <xf numFmtId="0" fontId="22" fillId="3" borderId="5" xfId="0" applyFont="1" applyFill="1" applyBorder="1"/>
    <xf numFmtId="0" fontId="22" fillId="3" borderId="0" xfId="0" applyFont="1" applyFill="1"/>
    <xf numFmtId="0" fontId="11" fillId="3" borderId="1" xfId="0" applyFont="1" applyFill="1" applyBorder="1" applyAlignment="1">
      <alignment horizontal="center"/>
    </xf>
    <xf numFmtId="0" fontId="11" fillId="3" borderId="1" xfId="0" applyFont="1" applyFill="1" applyBorder="1"/>
    <xf numFmtId="0" fontId="22" fillId="3" borderId="1" xfId="0" applyFont="1" applyFill="1" applyBorder="1"/>
    <xf numFmtId="0" fontId="11" fillId="3" borderId="0" xfId="0" applyFont="1" applyFill="1" applyAlignment="1">
      <alignment wrapText="1"/>
    </xf>
    <xf numFmtId="0" fontId="11" fillId="3" borderId="0" xfId="0" applyFont="1" applyFill="1" applyAlignment="1"/>
    <xf numFmtId="0" fontId="22" fillId="3" borderId="0" xfId="0" applyFont="1" applyFill="1" applyAlignment="1">
      <alignment horizontal="center"/>
    </xf>
    <xf numFmtId="0" fontId="18" fillId="3" borderId="0" xfId="0" applyFont="1" applyFill="1" applyAlignment="1">
      <alignment vertical="center"/>
    </xf>
    <xf numFmtId="0" fontId="25" fillId="3" borderId="0" xfId="0" applyFont="1" applyFill="1" applyBorder="1" applyAlignment="1">
      <alignment vertical="center"/>
    </xf>
    <xf numFmtId="0" fontId="25" fillId="3" borderId="0" xfId="0" applyFont="1" applyFill="1" applyBorder="1"/>
    <xf numFmtId="0" fontId="26" fillId="3" borderId="0" xfId="0" applyFont="1" applyFill="1"/>
    <xf numFmtId="0" fontId="11" fillId="4" borderId="0" xfId="0" applyFont="1" applyFill="1" applyBorder="1"/>
    <xf numFmtId="0" fontId="11" fillId="3" borderId="0" xfId="0" applyFont="1" applyFill="1" applyBorder="1" applyAlignment="1">
      <alignment horizontal="left" vertical="top" wrapText="1"/>
    </xf>
    <xf numFmtId="0" fontId="12" fillId="3" borderId="0" xfId="0" applyFont="1" applyFill="1" applyBorder="1" applyAlignment="1"/>
    <xf numFmtId="0" fontId="11" fillId="5" borderId="0" xfId="0" applyFont="1" applyFill="1" applyBorder="1"/>
    <xf numFmtId="0" fontId="12" fillId="5" borderId="0" xfId="0" applyFont="1" applyFill="1" applyBorder="1" applyAlignment="1"/>
    <xf numFmtId="0" fontId="13" fillId="5" borderId="0" xfId="0" applyFont="1" applyFill="1" applyBorder="1" applyAlignment="1"/>
    <xf numFmtId="0" fontId="24" fillId="2" borderId="0" xfId="0" applyFont="1" applyFill="1"/>
    <xf numFmtId="0" fontId="28" fillId="3" borderId="0" xfId="0" applyFont="1" applyFill="1"/>
    <xf numFmtId="0" fontId="4" fillId="3" borderId="0" xfId="0" applyFont="1" applyFill="1"/>
    <xf numFmtId="0" fontId="15" fillId="3" borderId="6" xfId="0" applyFont="1" applyFill="1" applyBorder="1" applyAlignment="1"/>
    <xf numFmtId="0" fontId="15" fillId="3" borderId="6" xfId="0" applyFont="1" applyFill="1" applyBorder="1"/>
    <xf numFmtId="0" fontId="16" fillId="3" borderId="6" xfId="0" applyFont="1" applyFill="1" applyBorder="1"/>
    <xf numFmtId="0" fontId="11" fillId="3" borderId="6" xfId="0" applyFont="1" applyFill="1" applyBorder="1"/>
    <xf numFmtId="0" fontId="14" fillId="3" borderId="6" xfId="0" applyFont="1" applyFill="1" applyBorder="1" applyAlignment="1">
      <alignment horizontal="left"/>
    </xf>
    <xf numFmtId="0" fontId="30" fillId="3" borderId="0" xfId="0" applyFont="1" applyFill="1" applyBorder="1" applyAlignment="1">
      <alignment horizontal="left"/>
    </xf>
    <xf numFmtId="0" fontId="32" fillId="3" borderId="0" xfId="0" applyFont="1" applyFill="1" applyBorder="1"/>
    <xf numFmtId="0" fontId="30" fillId="3" borderId="6" xfId="0" applyFont="1" applyFill="1" applyBorder="1" applyAlignment="1">
      <alignment horizontal="left"/>
    </xf>
    <xf numFmtId="0" fontId="31" fillId="3" borderId="6" xfId="0" applyFont="1" applyFill="1" applyBorder="1" applyAlignment="1">
      <alignment horizontal="left"/>
    </xf>
    <xf numFmtId="0" fontId="17" fillId="3" borderId="0" xfId="0" applyFont="1" applyFill="1" applyAlignment="1">
      <alignment horizontal="right"/>
    </xf>
    <xf numFmtId="0" fontId="18" fillId="3" borderId="0" xfId="0" applyFont="1" applyFill="1"/>
    <xf numFmtId="0" fontId="16" fillId="3" borderId="6" xfId="0" applyFont="1" applyFill="1" applyBorder="1" applyAlignment="1">
      <alignment vertical="center"/>
    </xf>
    <xf numFmtId="0" fontId="16" fillId="3" borderId="6" xfId="0" applyFont="1" applyFill="1" applyBorder="1" applyAlignment="1">
      <alignment horizontal="left" vertical="center"/>
    </xf>
    <xf numFmtId="0" fontId="17" fillId="3" borderId="0" xfId="0" applyFont="1" applyFill="1" applyAlignment="1">
      <alignment horizontal="center" vertical="center"/>
    </xf>
    <xf numFmtId="0" fontId="6" fillId="3" borderId="0" xfId="0" applyFont="1" applyFill="1" applyAlignment="1">
      <alignment vertical="center"/>
    </xf>
    <xf numFmtId="0" fontId="19" fillId="6" borderId="7" xfId="0" applyNumberFormat="1" applyFont="1" applyFill="1" applyBorder="1" applyAlignment="1">
      <alignment horizontal="center" vertical="center"/>
    </xf>
    <xf numFmtId="0" fontId="23" fillId="5" borderId="0" xfId="0" applyFont="1" applyFill="1" applyBorder="1"/>
    <xf numFmtId="0" fontId="19" fillId="7" borderId="7" xfId="0" applyNumberFormat="1" applyFont="1" applyFill="1" applyBorder="1" applyAlignment="1">
      <alignment horizontal="center" vertical="center"/>
    </xf>
    <xf numFmtId="0" fontId="27" fillId="8" borderId="7" xfId="0" applyNumberFormat="1" applyFont="1" applyFill="1" applyBorder="1" applyAlignment="1">
      <alignment horizontal="center" vertical="center"/>
    </xf>
    <xf numFmtId="0" fontId="19" fillId="9" borderId="7"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0" xfId="0" applyFont="1" applyFill="1" applyBorder="1" applyAlignment="1">
      <alignment horizontal="center" vertical="center"/>
    </xf>
    <xf numFmtId="0" fontId="22" fillId="9" borderId="11" xfId="0" applyFont="1" applyFill="1" applyBorder="1" applyAlignment="1">
      <alignment horizontal="center" vertical="center"/>
    </xf>
    <xf numFmtId="0" fontId="22" fillId="9" borderId="12" xfId="0" applyFont="1" applyFill="1" applyBorder="1" applyAlignment="1">
      <alignment horizontal="center" vertical="center"/>
    </xf>
    <xf numFmtId="0" fontId="22" fillId="9" borderId="13" xfId="0" applyFont="1" applyFill="1" applyBorder="1" applyAlignment="1">
      <alignment horizontal="center" vertical="center"/>
    </xf>
    <xf numFmtId="0" fontId="34" fillId="2" borderId="0" xfId="0" applyFont="1" applyFill="1"/>
    <xf numFmtId="0" fontId="19" fillId="3" borderId="0" xfId="0" applyFont="1" applyFill="1" applyBorder="1" applyAlignment="1">
      <alignment horizontal="center" vertical="center"/>
    </xf>
    <xf numFmtId="0" fontId="11" fillId="3" borderId="4" xfId="0" applyFont="1" applyFill="1" applyBorder="1" applyAlignment="1">
      <alignment horizontal="left" indent="1"/>
    </xf>
    <xf numFmtId="0" fontId="11" fillId="3" borderId="5" xfId="0" applyFont="1" applyFill="1" applyBorder="1" applyAlignment="1">
      <alignment horizontal="left" indent="1"/>
    </xf>
    <xf numFmtId="0" fontId="11" fillId="3" borderId="2" xfId="0" applyFont="1" applyFill="1" applyBorder="1" applyAlignment="1">
      <alignment horizontal="left" indent="1"/>
    </xf>
    <xf numFmtId="0" fontId="11" fillId="3" borderId="0" xfId="0" applyFont="1" applyFill="1" applyBorder="1" applyAlignment="1">
      <alignment horizontal="left" indent="1"/>
    </xf>
    <xf numFmtId="0" fontId="8" fillId="3" borderId="0" xfId="0" applyFont="1" applyFill="1"/>
    <xf numFmtId="0" fontId="8" fillId="3" borderId="0" xfId="0" applyFont="1" applyFill="1" applyAlignment="1">
      <alignment horizontal="center"/>
    </xf>
    <xf numFmtId="0" fontId="8" fillId="3" borderId="0" xfId="0" applyFont="1" applyFill="1" applyBorder="1"/>
    <xf numFmtId="0" fontId="11" fillId="5" borderId="0" xfId="0" applyFont="1" applyFill="1" applyBorder="1" applyAlignment="1">
      <alignment vertical="center"/>
    </xf>
    <xf numFmtId="0" fontId="35" fillId="5" borderId="0" xfId="0" applyFont="1" applyFill="1" applyBorder="1" applyAlignment="1">
      <alignment vertical="center"/>
    </xf>
    <xf numFmtId="0" fontId="33" fillId="2" borderId="0" xfId="542" applyFont="1" applyFill="1"/>
    <xf numFmtId="0" fontId="33" fillId="2" borderId="0" xfId="542" applyFont="1" applyFill="1" applyBorder="1" applyAlignment="1">
      <alignment horizontal="right" vertical="center"/>
    </xf>
    <xf numFmtId="0" fontId="21" fillId="4" borderId="0" xfId="0" applyFont="1" applyFill="1" applyAlignment="1">
      <alignment horizontal="center" vertical="center"/>
    </xf>
    <xf numFmtId="0" fontId="22" fillId="4" borderId="0" xfId="0" applyFont="1" applyFill="1" applyAlignment="1">
      <alignment horizontal="left" vertical="center" wrapText="1"/>
    </xf>
    <xf numFmtId="0" fontId="33" fillId="5" borderId="0" xfId="542" applyFont="1" applyFill="1" applyBorder="1" applyAlignment="1">
      <alignment horizontal="right" vertical="center"/>
    </xf>
    <xf numFmtId="0" fontId="21" fillId="3" borderId="0" xfId="0" applyNumberFormat="1" applyFont="1" applyFill="1" applyAlignment="1">
      <alignment horizontal="center" vertical="center"/>
    </xf>
    <xf numFmtId="0" fontId="22" fillId="3" borderId="0" xfId="0" applyFont="1" applyFill="1" applyAlignment="1">
      <alignment horizontal="left" vertical="center" wrapText="1"/>
    </xf>
    <xf numFmtId="0" fontId="11" fillId="3" borderId="2" xfId="0" applyFont="1" applyFill="1" applyBorder="1" applyAlignment="1">
      <alignment horizontal="left" vertical="center" wrapText="1" indent="1"/>
    </xf>
    <xf numFmtId="0" fontId="11" fillId="3" borderId="0" xfId="0" applyFont="1" applyFill="1" applyBorder="1" applyAlignment="1">
      <alignment horizontal="left" vertical="center" wrapText="1" indent="1"/>
    </xf>
    <xf numFmtId="9" fontId="21" fillId="3" borderId="0" xfId="0" applyNumberFormat="1" applyFont="1" applyFill="1" applyAlignment="1">
      <alignment horizontal="center" vertical="center"/>
    </xf>
    <xf numFmtId="0" fontId="22" fillId="3" borderId="3" xfId="0" applyFont="1" applyFill="1" applyBorder="1" applyAlignment="1">
      <alignment horizontal="left" vertical="center" wrapText="1"/>
    </xf>
    <xf numFmtId="0" fontId="11" fillId="3" borderId="0" xfId="0" applyFont="1" applyFill="1"/>
    <xf numFmtId="0" fontId="16" fillId="2" borderId="0" xfId="0" applyFont="1" applyFill="1" applyAlignment="1">
      <alignment horizontal="left" vertical="center"/>
    </xf>
    <xf numFmtId="0" fontId="17" fillId="3" borderId="0" xfId="0" applyFont="1" applyFill="1" applyAlignment="1">
      <alignment horizontal="left" vertical="top"/>
    </xf>
    <xf numFmtId="0" fontId="18" fillId="3" borderId="0" xfId="0" applyFont="1" applyFill="1" applyAlignment="1">
      <alignment horizontal="left" vertical="top"/>
    </xf>
    <xf numFmtId="0" fontId="18" fillId="3" borderId="0" xfId="0" applyFont="1" applyFill="1" applyBorder="1" applyAlignment="1">
      <alignment horizontal="left" vertical="top" wrapText="1"/>
    </xf>
    <xf numFmtId="0" fontId="18" fillId="3" borderId="0" xfId="0" applyFont="1" applyFill="1" applyAlignment="1">
      <alignment horizontal="left" vertical="top" wrapText="1"/>
    </xf>
    <xf numFmtId="0" fontId="29" fillId="3" borderId="0" xfId="0" applyFont="1" applyFill="1" applyBorder="1" applyAlignment="1">
      <alignment horizontal="left" vertical="center" wrapText="1"/>
    </xf>
    <xf numFmtId="0" fontId="11" fillId="3" borderId="0" xfId="0" applyFont="1" applyFill="1" applyAlignment="1">
      <alignment horizontal="left" vertical="top" wrapText="1"/>
    </xf>
    <xf numFmtId="0" fontId="11" fillId="4" borderId="2" xfId="0" applyFont="1" applyFill="1" applyBorder="1" applyAlignment="1">
      <alignment horizontal="left" vertical="center" wrapText="1" indent="1"/>
    </xf>
    <xf numFmtId="0" fontId="11" fillId="4" borderId="0" xfId="0" applyFont="1" applyFill="1" applyBorder="1" applyAlignment="1">
      <alignment horizontal="left" vertical="center" wrapText="1" indent="1"/>
    </xf>
    <xf numFmtId="0" fontId="16" fillId="3" borderId="1" xfId="0" applyFont="1" applyFill="1" applyBorder="1" applyAlignment="1">
      <alignment horizontal="center"/>
    </xf>
    <xf numFmtId="0" fontId="16" fillId="3" borderId="0" xfId="0" applyFont="1" applyFill="1" applyAlignment="1">
      <alignment horizontal="center"/>
    </xf>
  </cellXfs>
  <cellStyles count="545">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4"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cellStyle name="Normal" xfId="0" builtinId="0"/>
    <cellStyle name="Percent" xfId="1" builtinId="5"/>
  </cellStyles>
  <dxfs count="14">
    <dxf>
      <font>
        <color rgb="FFFF7A7A"/>
      </font>
      <fill>
        <patternFill>
          <bgColor theme="0" tint="-4.9989318521683403E-2"/>
        </patternFill>
      </fill>
    </dxf>
    <dxf>
      <font>
        <color rgb="FF81BB1F"/>
      </font>
      <fill>
        <patternFill>
          <bgColor theme="0" tint="-4.9989318521683403E-2"/>
        </patternFill>
      </fill>
    </dxf>
    <dxf>
      <font>
        <color rgb="FF81BB1F"/>
      </font>
      <fill>
        <patternFill patternType="solid">
          <fgColor indexed="64"/>
          <bgColor theme="0" tint="-4.9989318521683403E-2"/>
        </patternFill>
      </fill>
      <border>
        <left/>
        <right/>
        <top/>
        <bottom/>
      </border>
    </dxf>
    <dxf>
      <font>
        <color rgb="FFFF7A7A"/>
      </font>
      <fill>
        <patternFill patternType="solid">
          <fgColor indexed="64"/>
          <bgColor theme="0" tint="-4.9989318521683403E-2"/>
        </patternFill>
      </fill>
      <border>
        <left/>
        <right/>
        <top/>
        <bottom/>
      </border>
    </dxf>
    <dxf>
      <font>
        <color rgb="FF81BB1F"/>
      </font>
      <fill>
        <patternFill patternType="solid">
          <fgColor indexed="64"/>
          <bgColor theme="0" tint="-4.9989318521683403E-2"/>
        </patternFill>
      </fill>
      <border>
        <left/>
        <right/>
        <top/>
        <bottom/>
      </border>
    </dxf>
    <dxf>
      <font>
        <color rgb="FFFF7A7A"/>
      </font>
      <fill>
        <patternFill patternType="solid">
          <fgColor indexed="64"/>
          <bgColor theme="0" tint="-4.9989318521683403E-2"/>
        </patternFill>
      </fill>
      <border>
        <left/>
        <right/>
        <top/>
        <bottom/>
      </border>
    </dxf>
    <dxf>
      <font>
        <color rgb="FFFF7A7A"/>
      </font>
      <fill>
        <patternFill patternType="solid">
          <fgColor indexed="64"/>
          <bgColor theme="0" tint="-4.9989318521683403E-2"/>
        </patternFill>
      </fill>
      <border>
        <right style="thin">
          <color auto="1"/>
        </right>
      </border>
    </dxf>
    <dxf>
      <font>
        <color theme="1" tint="0.24994659260841701"/>
      </font>
      <fill>
        <patternFill patternType="solid">
          <fgColor indexed="64"/>
          <bgColor theme="0" tint="-4.9989318521683403E-2"/>
        </patternFill>
      </fill>
      <border>
        <right style="thin">
          <color auto="1"/>
        </right>
      </border>
    </dxf>
    <dxf>
      <font>
        <color rgb="FFFF7A7A"/>
      </font>
      <fill>
        <patternFill patternType="solid">
          <fgColor indexed="64"/>
          <bgColor theme="0" tint="-4.9989318521683403E-2"/>
        </patternFill>
      </fill>
    </dxf>
    <dxf>
      <font>
        <color theme="1" tint="0.24994659260841701"/>
      </font>
      <fill>
        <patternFill patternType="solid">
          <fgColor indexed="64"/>
          <bgColor theme="0" tint="-4.9989318521683403E-2"/>
        </patternFill>
      </fill>
    </dxf>
    <dxf>
      <font>
        <strike val="0"/>
        <color rgb="FFFF7A7A"/>
      </font>
      <fill>
        <patternFill patternType="solid">
          <fgColor indexed="64"/>
          <bgColor theme="0" tint="-4.9989318521683403E-2"/>
        </patternFill>
      </fill>
      <border>
        <right style="thin">
          <color auto="1"/>
        </right>
      </border>
    </dxf>
    <dxf>
      <font>
        <color theme="1" tint="0.24994659260841701"/>
      </font>
      <fill>
        <patternFill patternType="solid">
          <fgColor auto="1"/>
          <bgColor theme="0" tint="-4.9989318521683403E-2"/>
        </patternFill>
      </fill>
      <border>
        <right style="thin">
          <color auto="1"/>
        </right>
      </border>
    </dxf>
    <dxf>
      <font>
        <color rgb="FFFF7A7A"/>
      </font>
      <fill>
        <patternFill patternType="solid">
          <fgColor indexed="64"/>
          <bgColor theme="0" tint="-4.9989318521683403E-2"/>
        </patternFill>
      </fill>
    </dxf>
    <dxf>
      <font>
        <color theme="1" tint="0.24994659260841701"/>
      </font>
      <fill>
        <patternFill patternType="solid">
          <fgColor indexed="64"/>
          <bgColor theme="0" tint="-4.9989318521683403E-2"/>
        </patternFill>
      </fill>
    </dxf>
  </dxfs>
  <tableStyles count="0" defaultTableStyle="TableStyleMedium9" defaultPivotStyle="PivotStyleMedium4"/>
  <colors>
    <mruColors>
      <color rgb="FF29ABE2"/>
      <color rgb="FFFF7A7A"/>
      <color rgb="FF81BB1F"/>
      <color rgb="FFF8EA8A"/>
      <color rgb="FFFBEF9A"/>
      <color rgb="FFB3DEF1"/>
      <color rgb="FFE9C0EC"/>
      <color rgb="FFECCCEF"/>
      <color rgb="FFF8D093"/>
      <color rgb="FF8EBE6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pPr>
            <a:r>
              <a:rPr lang="en-US" sz="1800">
                <a:solidFill>
                  <a:schemeClr val="tx1">
                    <a:lumMod val="75000"/>
                    <a:lumOff val="25000"/>
                  </a:schemeClr>
                </a:solidFill>
                <a:latin typeface="Arial" charset="0"/>
                <a:ea typeface="Arial" charset="0"/>
                <a:cs typeface="Arial" charset="0"/>
              </a:rPr>
              <a:t>Touches</a:t>
            </a:r>
            <a:r>
              <a:rPr lang="en-US" sz="1800" baseline="0">
                <a:solidFill>
                  <a:schemeClr val="tx1">
                    <a:lumMod val="75000"/>
                    <a:lumOff val="25000"/>
                  </a:schemeClr>
                </a:solidFill>
                <a:latin typeface="Arial" charset="0"/>
                <a:ea typeface="Arial" charset="0"/>
                <a:cs typeface="Arial" charset="0"/>
              </a:rPr>
              <a:t> Per Day</a:t>
            </a:r>
            <a:endParaRPr lang="en-US" sz="1800">
              <a:solidFill>
                <a:schemeClr val="tx1">
                  <a:lumMod val="75000"/>
                  <a:lumOff val="25000"/>
                </a:schemeClr>
              </a:solidFill>
              <a:latin typeface="Arial" charset="0"/>
              <a:ea typeface="Arial" charset="0"/>
              <a:cs typeface="Arial" charset="0"/>
            </a:endParaRPr>
          </a:p>
        </c:rich>
      </c:tx>
      <c:layout>
        <c:manualLayout>
          <c:xMode val="edge"/>
          <c:yMode val="edge"/>
          <c:x val="0.275122105583447"/>
          <c:y val="0.0679209634743328"/>
        </c:manualLayout>
      </c:layout>
      <c:overlay val="0"/>
    </c:title>
    <c:autoTitleDeleted val="0"/>
    <c:plotArea>
      <c:layout>
        <c:manualLayout>
          <c:layoutTarget val="inner"/>
          <c:xMode val="edge"/>
          <c:yMode val="edge"/>
          <c:x val="0.207981787245999"/>
          <c:y val="0.213386198771656"/>
          <c:w val="0.606242379479989"/>
          <c:h val="0.622305174816111"/>
        </c:manualLayout>
      </c:layout>
      <c:areaChart>
        <c:grouping val="stacked"/>
        <c:varyColors val="0"/>
        <c:ser>
          <c:idx val="0"/>
          <c:order val="0"/>
          <c:tx>
            <c:strRef>
              <c:f>'Sales Touch Capacity Model'!$BP$22</c:f>
              <c:strCache>
                <c:ptCount val="1"/>
                <c:pt idx="0">
                  <c:v>Emails </c:v>
                </c:pt>
              </c:strCache>
            </c:strRef>
          </c:tx>
          <c:spPr>
            <a:solidFill>
              <a:srgbClr val="E9C0EC"/>
            </a:solidFill>
          </c:spPr>
          <c:cat>
            <c:numRef>
              <c:f>'Sales Touch Capacity Model'!$BM$23:$BM$53</c:f>
              <c:numCache>
                <c:formatCode>General</c:formatCode>
                <c:ptCount val="3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numCache>
            </c:numRef>
          </c:cat>
          <c:val>
            <c:numRef>
              <c:f>'Sales Touch Capacity Model'!$BP$23:$BP$53</c:f>
              <c:numCache>
                <c:formatCode>General</c:formatCode>
                <c:ptCount val="31"/>
                <c:pt idx="1">
                  <c:v>30.0</c:v>
                </c:pt>
                <c:pt idx="2">
                  <c:v>30.0</c:v>
                </c:pt>
                <c:pt idx="3">
                  <c:v>60.0</c:v>
                </c:pt>
                <c:pt idx="4">
                  <c:v>60.0</c:v>
                </c:pt>
                <c:pt idx="5">
                  <c:v>90.0</c:v>
                </c:pt>
                <c:pt idx="6">
                  <c:v>90.0</c:v>
                </c:pt>
                <c:pt idx="7">
                  <c:v>90.0</c:v>
                </c:pt>
                <c:pt idx="8">
                  <c:v>120.0</c:v>
                </c:pt>
                <c:pt idx="9">
                  <c:v>120.0</c:v>
                </c:pt>
                <c:pt idx="10">
                  <c:v>120.0</c:v>
                </c:pt>
                <c:pt idx="11">
                  <c:v>120.0</c:v>
                </c:pt>
                <c:pt idx="12">
                  <c:v>120.0</c:v>
                </c:pt>
                <c:pt idx="13">
                  <c:v>120.0</c:v>
                </c:pt>
                <c:pt idx="14">
                  <c:v>120.0</c:v>
                </c:pt>
                <c:pt idx="15">
                  <c:v>120.0</c:v>
                </c:pt>
                <c:pt idx="16">
                  <c:v>120.0</c:v>
                </c:pt>
                <c:pt idx="17">
                  <c:v>120.0</c:v>
                </c:pt>
                <c:pt idx="18">
                  <c:v>120.0</c:v>
                </c:pt>
                <c:pt idx="19">
                  <c:v>120.0</c:v>
                </c:pt>
                <c:pt idx="20">
                  <c:v>120.0</c:v>
                </c:pt>
                <c:pt idx="21">
                  <c:v>120.0</c:v>
                </c:pt>
                <c:pt idx="22">
                  <c:v>120.0</c:v>
                </c:pt>
                <c:pt idx="23">
                  <c:v>120.0</c:v>
                </c:pt>
                <c:pt idx="24">
                  <c:v>120.0</c:v>
                </c:pt>
                <c:pt idx="25">
                  <c:v>120.0</c:v>
                </c:pt>
                <c:pt idx="26">
                  <c:v>120.0</c:v>
                </c:pt>
                <c:pt idx="27">
                  <c:v>120.0</c:v>
                </c:pt>
                <c:pt idx="28">
                  <c:v>120.0</c:v>
                </c:pt>
                <c:pt idx="29">
                  <c:v>120.0</c:v>
                </c:pt>
                <c:pt idx="30">
                  <c:v>120.0</c:v>
                </c:pt>
              </c:numCache>
            </c:numRef>
          </c:val>
        </c:ser>
        <c:ser>
          <c:idx val="1"/>
          <c:order val="1"/>
          <c:tx>
            <c:strRef>
              <c:f>'Sales Touch Capacity Model'!$BQ$22</c:f>
              <c:strCache>
                <c:ptCount val="1"/>
                <c:pt idx="0">
                  <c:v>Calls</c:v>
                </c:pt>
              </c:strCache>
            </c:strRef>
          </c:tx>
          <c:spPr>
            <a:solidFill>
              <a:srgbClr val="B3DEF1"/>
            </a:solidFill>
          </c:spPr>
          <c:cat>
            <c:numRef>
              <c:f>'Sales Touch Capacity Model'!$BM$23:$BM$53</c:f>
              <c:numCache>
                <c:formatCode>General</c:formatCode>
                <c:ptCount val="3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numCache>
            </c:numRef>
          </c:cat>
          <c:val>
            <c:numRef>
              <c:f>'Sales Touch Capacity Model'!$BQ$23:$BQ$53</c:f>
              <c:numCache>
                <c:formatCode>General</c:formatCode>
                <c:ptCount val="31"/>
                <c:pt idx="1">
                  <c:v>30.0</c:v>
                </c:pt>
                <c:pt idx="2">
                  <c:v>30.0</c:v>
                </c:pt>
                <c:pt idx="3">
                  <c:v>60.0</c:v>
                </c:pt>
                <c:pt idx="4">
                  <c:v>60.0</c:v>
                </c:pt>
                <c:pt idx="5">
                  <c:v>90.0</c:v>
                </c:pt>
                <c:pt idx="6">
                  <c:v>90.0</c:v>
                </c:pt>
                <c:pt idx="7">
                  <c:v>90.0</c:v>
                </c:pt>
                <c:pt idx="8">
                  <c:v>120.0</c:v>
                </c:pt>
                <c:pt idx="9">
                  <c:v>120.0</c:v>
                </c:pt>
                <c:pt idx="10">
                  <c:v>120.0</c:v>
                </c:pt>
                <c:pt idx="11">
                  <c:v>120.0</c:v>
                </c:pt>
                <c:pt idx="12">
                  <c:v>120.0</c:v>
                </c:pt>
                <c:pt idx="13">
                  <c:v>120.0</c:v>
                </c:pt>
                <c:pt idx="14">
                  <c:v>120.0</c:v>
                </c:pt>
                <c:pt idx="15">
                  <c:v>120.0</c:v>
                </c:pt>
                <c:pt idx="16">
                  <c:v>120.0</c:v>
                </c:pt>
                <c:pt idx="17">
                  <c:v>120.0</c:v>
                </c:pt>
                <c:pt idx="18">
                  <c:v>120.0</c:v>
                </c:pt>
                <c:pt idx="19">
                  <c:v>120.0</c:v>
                </c:pt>
                <c:pt idx="20">
                  <c:v>120.0</c:v>
                </c:pt>
                <c:pt idx="21">
                  <c:v>120.0</c:v>
                </c:pt>
                <c:pt idx="22">
                  <c:v>120.0</c:v>
                </c:pt>
                <c:pt idx="23">
                  <c:v>120.0</c:v>
                </c:pt>
                <c:pt idx="24">
                  <c:v>120.0</c:v>
                </c:pt>
                <c:pt idx="25">
                  <c:v>120.0</c:v>
                </c:pt>
                <c:pt idx="26">
                  <c:v>120.0</c:v>
                </c:pt>
                <c:pt idx="27">
                  <c:v>120.0</c:v>
                </c:pt>
                <c:pt idx="28">
                  <c:v>120.0</c:v>
                </c:pt>
                <c:pt idx="29">
                  <c:v>120.0</c:v>
                </c:pt>
                <c:pt idx="30">
                  <c:v>120.0</c:v>
                </c:pt>
              </c:numCache>
            </c:numRef>
          </c:val>
        </c:ser>
        <c:dLbls>
          <c:showLegendKey val="0"/>
          <c:showVal val="0"/>
          <c:showCatName val="0"/>
          <c:showSerName val="0"/>
          <c:showPercent val="0"/>
          <c:showBubbleSize val="0"/>
        </c:dLbls>
        <c:axId val="1637340448"/>
        <c:axId val="1551939504"/>
      </c:areaChart>
      <c:catAx>
        <c:axId val="1637340448"/>
        <c:scaling>
          <c:orientation val="minMax"/>
        </c:scaling>
        <c:delete val="0"/>
        <c:axPos val="b"/>
        <c:title>
          <c:tx>
            <c:rich>
              <a:bodyPr/>
              <a:lstStyle/>
              <a:p>
                <a:pPr>
                  <a:defRPr sz="900">
                    <a:solidFill>
                      <a:schemeClr val="tx1">
                        <a:lumMod val="75000"/>
                        <a:lumOff val="25000"/>
                      </a:schemeClr>
                    </a:solidFill>
                    <a:latin typeface="Arial" charset="0"/>
                    <a:ea typeface="Arial" charset="0"/>
                    <a:cs typeface="Arial" charset="0"/>
                  </a:defRPr>
                </a:pPr>
                <a:r>
                  <a:rPr lang="en-US" sz="900">
                    <a:solidFill>
                      <a:schemeClr val="tx1">
                        <a:lumMod val="75000"/>
                        <a:lumOff val="25000"/>
                      </a:schemeClr>
                    </a:solidFill>
                    <a:latin typeface="Arial" charset="0"/>
                    <a:ea typeface="Arial" charset="0"/>
                    <a:cs typeface="Arial" charset="0"/>
                  </a:rPr>
                  <a:t>Day</a:t>
                </a:r>
              </a:p>
            </c:rich>
          </c:tx>
          <c:layout/>
          <c:overlay val="0"/>
        </c:title>
        <c:numFmt formatCode="General" sourceLinked="1"/>
        <c:majorTickMark val="out"/>
        <c:minorTickMark val="none"/>
        <c:tickLblPos val="nextTo"/>
        <c:spPr>
          <a:ln>
            <a:solidFill>
              <a:srgbClr val="FFFFFF"/>
            </a:solidFill>
          </a:ln>
        </c:spPr>
        <c:txPr>
          <a:bodyPr/>
          <a:lstStyle/>
          <a:p>
            <a:pPr>
              <a:defRPr sz="900">
                <a:solidFill>
                  <a:schemeClr val="tx1">
                    <a:lumMod val="75000"/>
                    <a:lumOff val="25000"/>
                  </a:schemeClr>
                </a:solidFill>
                <a:latin typeface="Arial" charset="0"/>
                <a:ea typeface="Arial" charset="0"/>
                <a:cs typeface="Arial" charset="0"/>
              </a:defRPr>
            </a:pPr>
            <a:endParaRPr lang="en-US"/>
          </a:p>
        </c:txPr>
        <c:crossAx val="1551939504"/>
        <c:crosses val="autoZero"/>
        <c:auto val="1"/>
        <c:lblAlgn val="ctr"/>
        <c:lblOffset val="100"/>
        <c:tickLblSkip val="5"/>
        <c:tickMarkSkip val="5"/>
        <c:noMultiLvlLbl val="0"/>
      </c:catAx>
      <c:valAx>
        <c:axId val="1551939504"/>
        <c:scaling>
          <c:orientation val="minMax"/>
        </c:scaling>
        <c:delete val="0"/>
        <c:axPos val="l"/>
        <c:majorGridlines>
          <c:spPr>
            <a:ln>
              <a:solidFill>
                <a:schemeClr val="bg1">
                  <a:lumMod val="85000"/>
                </a:schemeClr>
              </a:solidFill>
            </a:ln>
          </c:spPr>
        </c:majorGridlines>
        <c:title>
          <c:tx>
            <c:rich>
              <a:bodyPr rot="-5400000" vert="horz"/>
              <a:lstStyle/>
              <a:p>
                <a:pPr>
                  <a:defRPr sz="900">
                    <a:solidFill>
                      <a:schemeClr val="tx1">
                        <a:lumMod val="75000"/>
                        <a:lumOff val="25000"/>
                      </a:schemeClr>
                    </a:solidFill>
                    <a:latin typeface="Arial" charset="0"/>
                    <a:ea typeface="Arial" charset="0"/>
                    <a:cs typeface="Arial" charset="0"/>
                  </a:defRPr>
                </a:pPr>
                <a:r>
                  <a:rPr lang="en-US" sz="900">
                    <a:solidFill>
                      <a:schemeClr val="tx1">
                        <a:lumMod val="75000"/>
                        <a:lumOff val="25000"/>
                      </a:schemeClr>
                    </a:solidFill>
                    <a:latin typeface="Arial" charset="0"/>
                    <a:ea typeface="Arial" charset="0"/>
                    <a:cs typeface="Arial" charset="0"/>
                  </a:rPr>
                  <a:t>Touches Required per Day</a:t>
                </a:r>
              </a:p>
            </c:rich>
          </c:tx>
          <c:layout>
            <c:manualLayout>
              <c:xMode val="edge"/>
              <c:yMode val="edge"/>
              <c:x val="0.0804551920202615"/>
              <c:y val="0.262438029626174"/>
            </c:manualLayout>
          </c:layout>
          <c:overlay val="0"/>
        </c:title>
        <c:numFmt formatCode="General" sourceLinked="1"/>
        <c:majorTickMark val="out"/>
        <c:minorTickMark val="none"/>
        <c:tickLblPos val="nextTo"/>
        <c:spPr>
          <a:ln>
            <a:solidFill>
              <a:srgbClr val="FFFFFF"/>
            </a:solidFill>
          </a:ln>
        </c:spPr>
        <c:txPr>
          <a:bodyPr/>
          <a:lstStyle/>
          <a:p>
            <a:pPr>
              <a:defRPr sz="900">
                <a:solidFill>
                  <a:schemeClr val="tx1">
                    <a:lumMod val="75000"/>
                    <a:lumOff val="25000"/>
                  </a:schemeClr>
                </a:solidFill>
                <a:latin typeface="Arial" charset="0"/>
                <a:ea typeface="Arial" charset="0"/>
                <a:cs typeface="Arial" charset="0"/>
              </a:defRPr>
            </a:pPr>
            <a:endParaRPr lang="en-US"/>
          </a:p>
        </c:txPr>
        <c:crossAx val="1637340448"/>
        <c:crossesAt val="0.0"/>
        <c:crossBetween val="midCat"/>
      </c:valAx>
      <c:spPr>
        <a:noFill/>
      </c:spPr>
    </c:plotArea>
    <c:legend>
      <c:legendPos val="r"/>
      <c:layout>
        <c:manualLayout>
          <c:xMode val="edge"/>
          <c:yMode val="edge"/>
          <c:x val="0.821168814317324"/>
          <c:y val="0.474036730715178"/>
          <c:w val="0.144022235102383"/>
          <c:h val="0.161633054505599"/>
        </c:manualLayout>
      </c:layout>
      <c:overlay val="0"/>
      <c:txPr>
        <a:bodyPr/>
        <a:lstStyle/>
        <a:p>
          <a:pPr>
            <a:defRPr sz="900">
              <a:solidFill>
                <a:schemeClr val="tx1">
                  <a:lumMod val="75000"/>
                  <a:lumOff val="25000"/>
                </a:schemeClr>
              </a:solidFill>
              <a:latin typeface="Arial" charset="0"/>
              <a:ea typeface="Arial" charset="0"/>
              <a:cs typeface="Arial" charset="0"/>
            </a:defRPr>
          </a:pPr>
          <a:endParaRPr lang="en-US"/>
        </a:p>
      </c:txPr>
    </c:legend>
    <c:plotVisOnly val="1"/>
    <c:dispBlanksAs val="zero"/>
    <c:showDLblsOverMax val="0"/>
  </c:chart>
  <c:spPr>
    <a:ln>
      <a:noFill/>
    </a:ln>
  </c:spPr>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pPr>
            <a:r>
              <a:rPr lang="en-US" sz="1800">
                <a:solidFill>
                  <a:schemeClr val="tx1">
                    <a:lumMod val="75000"/>
                    <a:lumOff val="25000"/>
                  </a:schemeClr>
                </a:solidFill>
                <a:latin typeface="Arial" charset="0"/>
                <a:ea typeface="Arial" charset="0"/>
                <a:cs typeface="Arial" charset="0"/>
              </a:rPr>
              <a:t>Team</a:t>
            </a:r>
            <a:r>
              <a:rPr lang="en-US" sz="1800" baseline="0">
                <a:solidFill>
                  <a:schemeClr val="tx1">
                    <a:lumMod val="75000"/>
                    <a:lumOff val="25000"/>
                  </a:schemeClr>
                </a:solidFill>
                <a:latin typeface="Arial" charset="0"/>
                <a:ea typeface="Arial" charset="0"/>
                <a:cs typeface="Arial" charset="0"/>
              </a:rPr>
              <a:t> Capacity Used</a:t>
            </a:r>
            <a:endParaRPr lang="en-US" sz="1800">
              <a:solidFill>
                <a:schemeClr val="tx1">
                  <a:lumMod val="75000"/>
                  <a:lumOff val="25000"/>
                </a:schemeClr>
              </a:solidFill>
              <a:latin typeface="Arial" charset="0"/>
              <a:ea typeface="Arial" charset="0"/>
              <a:cs typeface="Arial" charset="0"/>
            </a:endParaRPr>
          </a:p>
        </c:rich>
      </c:tx>
      <c:layout>
        <c:manualLayout>
          <c:xMode val="edge"/>
          <c:yMode val="edge"/>
          <c:x val="0.230034384465523"/>
          <c:y val="0.0659765549482416"/>
        </c:manualLayout>
      </c:layout>
      <c:overlay val="0"/>
    </c:title>
    <c:autoTitleDeleted val="0"/>
    <c:plotArea>
      <c:layout>
        <c:manualLayout>
          <c:layoutTarget val="inner"/>
          <c:xMode val="edge"/>
          <c:yMode val="edge"/>
          <c:x val="0.208059309239596"/>
          <c:y val="0.219413763489931"/>
          <c:w val="0.568658101121281"/>
          <c:h val="0.618103316656003"/>
        </c:manualLayout>
      </c:layout>
      <c:areaChart>
        <c:grouping val="stacked"/>
        <c:varyColors val="0"/>
        <c:ser>
          <c:idx val="1"/>
          <c:order val="0"/>
          <c:tx>
            <c:strRef>
              <c:f>'Sales Touch Capacity Model'!$CA$22</c:f>
              <c:strCache>
                <c:ptCount val="1"/>
                <c:pt idx="0">
                  <c:v>Emails</c:v>
                </c:pt>
              </c:strCache>
            </c:strRef>
          </c:tx>
          <c:spPr>
            <a:solidFill>
              <a:srgbClr val="E9C0EC"/>
            </a:solidFill>
          </c:spPr>
          <c:cat>
            <c:numRef>
              <c:f>'Sales Touch Capacity Model'!$BZ$23:$BZ$53</c:f>
              <c:numCache>
                <c:formatCode>General</c:formatCode>
                <c:ptCount val="3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numCache>
            </c:numRef>
          </c:cat>
          <c:val>
            <c:numRef>
              <c:f>'Sales Touch Capacity Model'!$CA$23:$CA$53</c:f>
              <c:numCache>
                <c:formatCode>0%</c:formatCode>
                <c:ptCount val="31"/>
                <c:pt idx="1">
                  <c:v>0.0666666666666667</c:v>
                </c:pt>
                <c:pt idx="2">
                  <c:v>0.0666666666666667</c:v>
                </c:pt>
                <c:pt idx="3">
                  <c:v>0.133333333333333</c:v>
                </c:pt>
                <c:pt idx="4">
                  <c:v>0.133333333333333</c:v>
                </c:pt>
                <c:pt idx="5">
                  <c:v>0.2</c:v>
                </c:pt>
                <c:pt idx="6">
                  <c:v>0.2</c:v>
                </c:pt>
                <c:pt idx="7">
                  <c:v>0.2</c:v>
                </c:pt>
                <c:pt idx="8">
                  <c:v>0.266666666666667</c:v>
                </c:pt>
                <c:pt idx="9">
                  <c:v>0.266666666666667</c:v>
                </c:pt>
                <c:pt idx="10">
                  <c:v>0.266666666666667</c:v>
                </c:pt>
                <c:pt idx="11">
                  <c:v>0.266666666666667</c:v>
                </c:pt>
                <c:pt idx="12">
                  <c:v>0.266666666666667</c:v>
                </c:pt>
                <c:pt idx="13">
                  <c:v>0.266666666666667</c:v>
                </c:pt>
                <c:pt idx="14">
                  <c:v>0.266666666666667</c:v>
                </c:pt>
                <c:pt idx="15">
                  <c:v>0.266666666666667</c:v>
                </c:pt>
                <c:pt idx="16">
                  <c:v>0.266666666666667</c:v>
                </c:pt>
                <c:pt idx="17">
                  <c:v>0.266666666666667</c:v>
                </c:pt>
                <c:pt idx="18">
                  <c:v>0.266666666666667</c:v>
                </c:pt>
                <c:pt idx="19">
                  <c:v>0.266666666666667</c:v>
                </c:pt>
                <c:pt idx="20">
                  <c:v>0.266666666666667</c:v>
                </c:pt>
                <c:pt idx="21">
                  <c:v>0.266666666666667</c:v>
                </c:pt>
                <c:pt idx="22">
                  <c:v>0.266666666666667</c:v>
                </c:pt>
                <c:pt idx="23">
                  <c:v>0.266666666666667</c:v>
                </c:pt>
                <c:pt idx="24">
                  <c:v>0.266666666666667</c:v>
                </c:pt>
                <c:pt idx="25">
                  <c:v>0.266666666666667</c:v>
                </c:pt>
                <c:pt idx="26">
                  <c:v>0.266666666666667</c:v>
                </c:pt>
                <c:pt idx="27">
                  <c:v>0.266666666666667</c:v>
                </c:pt>
                <c:pt idx="28">
                  <c:v>0.266666666666667</c:v>
                </c:pt>
                <c:pt idx="29">
                  <c:v>0.266666666666667</c:v>
                </c:pt>
                <c:pt idx="30">
                  <c:v>0.266666666666667</c:v>
                </c:pt>
              </c:numCache>
            </c:numRef>
          </c:val>
        </c:ser>
        <c:ser>
          <c:idx val="2"/>
          <c:order val="1"/>
          <c:tx>
            <c:strRef>
              <c:f>'Sales Touch Capacity Model'!$CB$22</c:f>
              <c:strCache>
                <c:ptCount val="1"/>
                <c:pt idx="0">
                  <c:v>Calls</c:v>
                </c:pt>
              </c:strCache>
            </c:strRef>
          </c:tx>
          <c:spPr>
            <a:solidFill>
              <a:srgbClr val="B3DEF1"/>
            </a:solidFill>
          </c:spPr>
          <c:cat>
            <c:numRef>
              <c:f>'Sales Touch Capacity Model'!$BZ$23:$BZ$53</c:f>
              <c:numCache>
                <c:formatCode>General</c:formatCode>
                <c:ptCount val="3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numCache>
            </c:numRef>
          </c:cat>
          <c:val>
            <c:numRef>
              <c:f>'Sales Touch Capacity Model'!$CB$23:$CB$53</c:f>
              <c:numCache>
                <c:formatCode>0%</c:formatCode>
                <c:ptCount val="31"/>
                <c:pt idx="1">
                  <c:v>0.1</c:v>
                </c:pt>
                <c:pt idx="2">
                  <c:v>0.1</c:v>
                </c:pt>
                <c:pt idx="3">
                  <c:v>0.2</c:v>
                </c:pt>
                <c:pt idx="4">
                  <c:v>0.2</c:v>
                </c:pt>
                <c:pt idx="5">
                  <c:v>0.3</c:v>
                </c:pt>
                <c:pt idx="6">
                  <c:v>0.3</c:v>
                </c:pt>
                <c:pt idx="7">
                  <c:v>0.3</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pt idx="25">
                  <c:v>0.4</c:v>
                </c:pt>
                <c:pt idx="26">
                  <c:v>0.4</c:v>
                </c:pt>
                <c:pt idx="27">
                  <c:v>0.4</c:v>
                </c:pt>
                <c:pt idx="28">
                  <c:v>0.4</c:v>
                </c:pt>
                <c:pt idx="29">
                  <c:v>0.4</c:v>
                </c:pt>
                <c:pt idx="30">
                  <c:v>0.4</c:v>
                </c:pt>
              </c:numCache>
            </c:numRef>
          </c:val>
        </c:ser>
        <c:ser>
          <c:idx val="0"/>
          <c:order val="2"/>
          <c:tx>
            <c:strRef>
              <c:f>'Sales Touch Capacity Model'!$CC$22</c:f>
              <c:strCache>
                <c:ptCount val="1"/>
                <c:pt idx="0">
                  <c:v>Overcapacity</c:v>
                </c:pt>
              </c:strCache>
            </c:strRef>
          </c:tx>
          <c:spPr>
            <a:solidFill>
              <a:srgbClr val="FF7A7A"/>
            </a:solidFill>
            <a:ln w="25400">
              <a:noFill/>
            </a:ln>
          </c:spPr>
          <c:cat>
            <c:numRef>
              <c:f>'Sales Touch Capacity Model'!$BZ$23:$BZ$53</c:f>
              <c:numCache>
                <c:formatCode>General</c:formatCode>
                <c:ptCount val="3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numCache>
            </c:numRef>
          </c:cat>
          <c:val>
            <c:numRef>
              <c:f>'Sales Touch Capacity Model'!$CC$23:$CC$53</c:f>
              <c:numCache>
                <c:formatCode>0%</c:formatCode>
                <c:ptCount val="31"/>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numCache>
            </c:numRef>
          </c:val>
        </c:ser>
        <c:dLbls>
          <c:showLegendKey val="0"/>
          <c:showVal val="0"/>
          <c:showCatName val="0"/>
          <c:showSerName val="0"/>
          <c:showPercent val="0"/>
          <c:showBubbleSize val="0"/>
        </c:dLbls>
        <c:axId val="1136009504"/>
        <c:axId val="1135209568"/>
      </c:areaChart>
      <c:catAx>
        <c:axId val="1136009504"/>
        <c:scaling>
          <c:orientation val="minMax"/>
        </c:scaling>
        <c:delete val="0"/>
        <c:axPos val="b"/>
        <c:title>
          <c:tx>
            <c:rich>
              <a:bodyPr/>
              <a:lstStyle/>
              <a:p>
                <a:pPr>
                  <a:defRPr sz="900">
                    <a:solidFill>
                      <a:schemeClr val="tx1">
                        <a:lumMod val="75000"/>
                        <a:lumOff val="25000"/>
                      </a:schemeClr>
                    </a:solidFill>
                    <a:latin typeface="Arial" charset="0"/>
                    <a:ea typeface="Arial" charset="0"/>
                    <a:cs typeface="Arial" charset="0"/>
                  </a:defRPr>
                </a:pPr>
                <a:r>
                  <a:rPr lang="en-US" sz="900">
                    <a:solidFill>
                      <a:schemeClr val="tx1">
                        <a:lumMod val="75000"/>
                        <a:lumOff val="25000"/>
                      </a:schemeClr>
                    </a:solidFill>
                    <a:latin typeface="Arial" charset="0"/>
                    <a:ea typeface="Arial" charset="0"/>
                    <a:cs typeface="Arial" charset="0"/>
                  </a:rPr>
                  <a:t>Day</a:t>
                </a:r>
              </a:p>
            </c:rich>
          </c:tx>
          <c:layout/>
          <c:overlay val="0"/>
        </c:title>
        <c:numFmt formatCode="General" sourceLinked="1"/>
        <c:majorTickMark val="out"/>
        <c:minorTickMark val="none"/>
        <c:tickLblPos val="nextTo"/>
        <c:spPr>
          <a:ln>
            <a:noFill/>
          </a:ln>
        </c:spPr>
        <c:txPr>
          <a:bodyPr/>
          <a:lstStyle/>
          <a:p>
            <a:pPr>
              <a:defRPr sz="900">
                <a:solidFill>
                  <a:schemeClr val="tx1">
                    <a:lumMod val="75000"/>
                    <a:lumOff val="25000"/>
                  </a:schemeClr>
                </a:solidFill>
                <a:latin typeface="Arial" charset="0"/>
                <a:ea typeface="Arial" charset="0"/>
                <a:cs typeface="Arial" charset="0"/>
              </a:defRPr>
            </a:pPr>
            <a:endParaRPr lang="en-US"/>
          </a:p>
        </c:txPr>
        <c:crossAx val="1135209568"/>
        <c:crosses val="autoZero"/>
        <c:auto val="1"/>
        <c:lblAlgn val="ctr"/>
        <c:lblOffset val="100"/>
        <c:tickLblSkip val="5"/>
        <c:noMultiLvlLbl val="0"/>
      </c:catAx>
      <c:valAx>
        <c:axId val="1135209568"/>
        <c:scaling>
          <c:orientation val="minMax"/>
          <c:min val="0.0"/>
        </c:scaling>
        <c:delete val="0"/>
        <c:axPos val="l"/>
        <c:majorGridlines>
          <c:spPr>
            <a:ln>
              <a:solidFill>
                <a:schemeClr val="bg1">
                  <a:lumMod val="85000"/>
                </a:schemeClr>
              </a:solidFill>
            </a:ln>
          </c:spPr>
        </c:majorGridlines>
        <c:title>
          <c:tx>
            <c:rich>
              <a:bodyPr rot="-5400000" vert="horz"/>
              <a:lstStyle/>
              <a:p>
                <a:pPr>
                  <a:defRPr sz="900">
                    <a:solidFill>
                      <a:schemeClr val="tx1">
                        <a:lumMod val="75000"/>
                        <a:lumOff val="25000"/>
                      </a:schemeClr>
                    </a:solidFill>
                    <a:latin typeface="Arial" charset="0"/>
                    <a:ea typeface="Arial" charset="0"/>
                    <a:cs typeface="Arial" charset="0"/>
                  </a:defRPr>
                </a:pPr>
                <a:r>
                  <a:rPr lang="en-US" sz="900">
                    <a:solidFill>
                      <a:schemeClr val="tx1">
                        <a:lumMod val="75000"/>
                        <a:lumOff val="25000"/>
                      </a:schemeClr>
                    </a:solidFill>
                    <a:latin typeface="Arial" charset="0"/>
                    <a:ea typeface="Arial" charset="0"/>
                    <a:cs typeface="Arial" charset="0"/>
                  </a:rPr>
                  <a:t>% of</a:t>
                </a:r>
                <a:r>
                  <a:rPr lang="en-US" sz="900" baseline="0">
                    <a:solidFill>
                      <a:schemeClr val="tx1">
                        <a:lumMod val="75000"/>
                        <a:lumOff val="25000"/>
                      </a:schemeClr>
                    </a:solidFill>
                    <a:latin typeface="Arial" charset="0"/>
                    <a:ea typeface="Arial" charset="0"/>
                    <a:cs typeface="Arial" charset="0"/>
                  </a:rPr>
                  <a:t> T</a:t>
                </a:r>
                <a:r>
                  <a:rPr lang="en-US" sz="900">
                    <a:solidFill>
                      <a:schemeClr val="tx1">
                        <a:lumMod val="75000"/>
                        <a:lumOff val="25000"/>
                      </a:schemeClr>
                    </a:solidFill>
                    <a:latin typeface="Arial" charset="0"/>
                    <a:ea typeface="Arial" charset="0"/>
                    <a:cs typeface="Arial" charset="0"/>
                  </a:rPr>
                  <a:t>eam Capacity</a:t>
                </a:r>
              </a:p>
            </c:rich>
          </c:tx>
          <c:layout>
            <c:manualLayout>
              <c:xMode val="edge"/>
              <c:yMode val="edge"/>
              <c:x val="0.0754752833626929"/>
              <c:y val="0.356296810196837"/>
            </c:manualLayout>
          </c:layout>
          <c:overlay val="0"/>
        </c:title>
        <c:numFmt formatCode="0%" sourceLinked="0"/>
        <c:majorTickMark val="out"/>
        <c:minorTickMark val="none"/>
        <c:tickLblPos val="nextTo"/>
        <c:spPr>
          <a:ln>
            <a:noFill/>
          </a:ln>
        </c:spPr>
        <c:txPr>
          <a:bodyPr/>
          <a:lstStyle/>
          <a:p>
            <a:pPr>
              <a:defRPr sz="900">
                <a:solidFill>
                  <a:schemeClr val="tx1">
                    <a:lumMod val="75000"/>
                    <a:lumOff val="25000"/>
                  </a:schemeClr>
                </a:solidFill>
                <a:latin typeface="Arial" charset="0"/>
                <a:ea typeface="Arial" charset="0"/>
                <a:cs typeface="Arial" charset="0"/>
              </a:defRPr>
            </a:pPr>
            <a:endParaRPr lang="en-US"/>
          </a:p>
        </c:txPr>
        <c:crossAx val="1136009504"/>
        <c:crosses val="autoZero"/>
        <c:crossBetween val="midCat"/>
      </c:valAx>
      <c:spPr>
        <a:noFill/>
        <a:ln>
          <a:noFill/>
        </a:ln>
      </c:spPr>
    </c:plotArea>
    <c:legend>
      <c:legendPos val="r"/>
      <c:layout>
        <c:manualLayout>
          <c:xMode val="edge"/>
          <c:yMode val="edge"/>
          <c:x val="0.786868857530723"/>
          <c:y val="0.395387783467643"/>
          <c:w val="0.200091346978419"/>
          <c:h val="0.244913499483548"/>
        </c:manualLayout>
      </c:layout>
      <c:overlay val="0"/>
      <c:txPr>
        <a:bodyPr/>
        <a:lstStyle/>
        <a:p>
          <a:pPr>
            <a:defRPr sz="900">
              <a:solidFill>
                <a:schemeClr val="tx1">
                  <a:lumMod val="75000"/>
                  <a:lumOff val="25000"/>
                </a:schemeClr>
              </a:solidFill>
              <a:latin typeface="Arial" charset="0"/>
              <a:ea typeface="Arial" charset="0"/>
              <a:cs typeface="Arial" charset="0"/>
            </a:defRPr>
          </a:pPr>
          <a:endParaRPr lang="en-US"/>
        </a:p>
      </c:txPr>
    </c:legend>
    <c:plotVisOnly val="1"/>
    <c:dispBlanksAs val="gap"/>
    <c:showDLblsOverMax val="0"/>
  </c:chart>
  <c:spPr>
    <a:ln>
      <a:noFill/>
    </a:ln>
  </c:sp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762000</xdr:colOff>
      <xdr:row>5</xdr:row>
      <xdr:rowOff>59260</xdr:rowOff>
    </xdr:from>
    <xdr:to>
      <xdr:col>22</xdr:col>
      <xdr:colOff>734484</xdr:colOff>
      <xdr:row>17</xdr:row>
      <xdr:rowOff>50800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241150</xdr:colOff>
      <xdr:row>5</xdr:row>
      <xdr:rowOff>59259</xdr:rowOff>
    </xdr:from>
    <xdr:to>
      <xdr:col>17</xdr:col>
      <xdr:colOff>465516</xdr:colOff>
      <xdr:row>17</xdr:row>
      <xdr:rowOff>50800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228600</xdr:colOff>
      <xdr:row>0</xdr:row>
      <xdr:rowOff>241300</xdr:rowOff>
    </xdr:from>
    <xdr:to>
      <xdr:col>4</xdr:col>
      <xdr:colOff>1489780</xdr:colOff>
      <xdr:row>2</xdr:row>
      <xdr:rowOff>65950</xdr:rowOff>
    </xdr:to>
    <xdr:pic>
      <xdr:nvPicPr>
        <xdr:cNvPr id="6" name="Picture 5"/>
        <xdr:cNvPicPr>
          <a:picLocks noChangeAspect="1"/>
        </xdr:cNvPicPr>
      </xdr:nvPicPr>
      <xdr:blipFill>
        <a:blip xmlns:r="http://schemas.openxmlformats.org/officeDocument/2006/relationships" r:embed="rId3"/>
        <a:stretch>
          <a:fillRect/>
        </a:stretch>
      </xdr:blipFill>
      <xdr:spPr>
        <a:xfrm>
          <a:off x="228600" y="241300"/>
          <a:ext cx="2667000" cy="5785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yesware.com/blog/sales-touch-planner-how-to/?utm_source=sales%20touch%20planner&amp;utm_medium=spreadsheet" TargetMode="External"/><Relationship Id="rId4" Type="http://schemas.openxmlformats.org/officeDocument/2006/relationships/hyperlink" Target="http://www.yesware.com/blog/sales-touch-planner-how-to/?utm_source=sales%20touch%20planner&amp;utm_medium=spreadsheet" TargetMode="External"/><Relationship Id="rId5" Type="http://schemas.openxmlformats.org/officeDocument/2006/relationships/drawing" Target="../drawings/drawing1.xml"/><Relationship Id="rId1" Type="http://schemas.openxmlformats.org/officeDocument/2006/relationships/hyperlink" Target="http://www.yesware.com/blog/sales-touch-planner-how-to/?utm_source=sales%20touch%20planner&amp;utm_medium=spreadsheet" TargetMode="External"/><Relationship Id="rId2" Type="http://schemas.openxmlformats.org/officeDocument/2006/relationships/hyperlink" Target="http://www.yesware.com/blog/sales-touch-planner-how-to/?utm_source=sales%20touch%20planner&amp;utm_medium=spreadshe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575"/>
  <sheetViews>
    <sheetView tabSelected="1" showRuler="0" workbookViewId="0">
      <selection activeCell="W3" sqref="W3"/>
    </sheetView>
  </sheetViews>
  <sheetFormatPr baseColWidth="10" defaultRowHeight="16" x14ac:dyDescent="0.2"/>
  <cols>
    <col min="1" max="1" width="3.33203125" style="9" customWidth="1"/>
    <col min="2" max="2" width="1.33203125" style="9" customWidth="1"/>
    <col min="3" max="3" width="3" style="1" customWidth="1"/>
    <col min="4" max="4" width="10.83203125" style="1"/>
    <col min="5" max="5" width="22" style="1" customWidth="1"/>
    <col min="6" max="6" width="2.5" style="1" customWidth="1"/>
    <col min="7" max="7" width="10.83203125" style="3"/>
    <col min="8" max="8" width="13.6640625" style="3" customWidth="1"/>
    <col min="9" max="9" width="2.1640625" style="1" customWidth="1"/>
    <col min="10" max="10" width="1.5" style="1" customWidth="1"/>
    <col min="11" max="11" width="3.1640625" style="9" customWidth="1"/>
    <col min="12" max="12" width="1.1640625" style="1" customWidth="1"/>
    <col min="13" max="13" width="10.83203125" style="3"/>
    <col min="14" max="14" width="11.6640625" style="3" customWidth="1"/>
    <col min="15" max="22" width="10.83203125" style="3"/>
    <col min="23" max="23" width="11.33203125" style="3" customWidth="1"/>
    <col min="24" max="24" width="2.6640625" style="2" customWidth="1"/>
    <col min="25" max="42" width="3.5" style="1" customWidth="1"/>
    <col min="43" max="62" width="10.83203125" style="1"/>
    <col min="63" max="63" width="10.83203125" style="9"/>
    <col min="64" max="64" width="10.83203125" style="1"/>
    <col min="65" max="69" width="10.83203125" style="3"/>
    <col min="70" max="81" width="13.5" style="3" customWidth="1"/>
    <col min="82" max="16384" width="10.83203125" style="3"/>
  </cols>
  <sheetData>
    <row r="1" spans="1:142" s="1" customFormat="1" ht="21" customHeight="1" x14ac:dyDescent="0.2">
      <c r="A1" s="9"/>
      <c r="B1" s="13"/>
      <c r="C1" s="13"/>
      <c r="D1" s="13"/>
      <c r="E1" s="13"/>
      <c r="F1" s="13"/>
      <c r="G1" s="13"/>
      <c r="H1" s="13"/>
      <c r="I1" s="13"/>
      <c r="J1" s="13"/>
      <c r="K1" s="13"/>
      <c r="L1" s="13"/>
      <c r="M1" s="13"/>
      <c r="N1" s="13"/>
      <c r="O1" s="13"/>
      <c r="P1" s="13"/>
      <c r="Q1" s="13"/>
      <c r="R1" s="13"/>
      <c r="S1" s="13"/>
      <c r="T1" s="13"/>
      <c r="U1" s="13"/>
      <c r="V1" s="13"/>
      <c r="W1" s="14"/>
      <c r="X1" s="18"/>
      <c r="BK1" s="9"/>
    </row>
    <row r="2" spans="1:142" s="1" customFormat="1" ht="39" customHeight="1" x14ac:dyDescent="0.3">
      <c r="A2" s="9"/>
      <c r="B2" s="15"/>
      <c r="C2" s="15"/>
      <c r="D2" s="15"/>
      <c r="E2" s="15"/>
      <c r="F2" s="78" t="s">
        <v>37</v>
      </c>
      <c r="G2" s="49"/>
      <c r="H2" s="15"/>
      <c r="I2" s="15"/>
      <c r="J2" s="15"/>
      <c r="K2" s="15"/>
      <c r="L2" s="15"/>
      <c r="M2" s="13"/>
      <c r="N2" s="18"/>
      <c r="O2" s="18"/>
      <c r="P2" s="13"/>
      <c r="Q2" s="13"/>
      <c r="R2" s="13"/>
      <c r="S2" s="13"/>
      <c r="T2" s="13"/>
      <c r="U2" s="13"/>
      <c r="V2" s="13"/>
      <c r="W2" s="13"/>
      <c r="X2" s="18"/>
      <c r="BK2" s="9"/>
    </row>
    <row r="3" spans="1:142" s="1" customFormat="1" ht="32" customHeight="1" x14ac:dyDescent="0.2">
      <c r="A3" s="9"/>
      <c r="B3" s="15"/>
      <c r="C3" s="15"/>
      <c r="D3" s="15"/>
      <c r="E3" s="15"/>
      <c r="F3" s="15"/>
      <c r="G3" s="15"/>
      <c r="H3" s="15"/>
      <c r="I3" s="15"/>
      <c r="J3" s="15"/>
      <c r="K3" s="15"/>
      <c r="L3" s="15"/>
      <c r="M3" s="15"/>
      <c r="N3" s="15"/>
      <c r="O3" s="15"/>
      <c r="P3" s="15"/>
      <c r="Q3" s="15"/>
      <c r="R3" s="15"/>
      <c r="S3" s="15"/>
      <c r="T3" s="15"/>
      <c r="U3" s="89"/>
      <c r="V3" s="89"/>
      <c r="W3" s="89"/>
      <c r="X3" s="90" t="s">
        <v>52</v>
      </c>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row>
    <row r="4" spans="1:142" ht="44" customHeight="1" x14ac:dyDescent="0.3">
      <c r="B4" s="87"/>
      <c r="C4" s="88" t="s">
        <v>40</v>
      </c>
      <c r="D4" s="68"/>
      <c r="E4" s="46"/>
      <c r="F4" s="46"/>
      <c r="G4" s="46"/>
      <c r="H4" s="46"/>
      <c r="I4" s="46"/>
      <c r="J4" s="46"/>
      <c r="K4" s="16"/>
      <c r="L4" s="46"/>
      <c r="M4" s="88" t="s">
        <v>41</v>
      </c>
      <c r="N4" s="47"/>
      <c r="O4" s="48"/>
      <c r="P4" s="47"/>
      <c r="Q4" s="47"/>
      <c r="R4" s="47"/>
      <c r="S4" s="47"/>
      <c r="T4" s="93"/>
      <c r="U4" s="93"/>
      <c r="V4" s="93"/>
      <c r="W4" s="93"/>
      <c r="X4" s="46"/>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row>
    <row r="5" spans="1:142" ht="20" customHeight="1" x14ac:dyDescent="0.2">
      <c r="B5" s="19"/>
      <c r="C5" s="50" t="s">
        <v>38</v>
      </c>
      <c r="D5" s="62"/>
      <c r="E5" s="62"/>
      <c r="F5" s="62"/>
      <c r="G5" s="62"/>
      <c r="H5" s="62"/>
      <c r="I5" s="19"/>
      <c r="J5" s="19"/>
      <c r="K5" s="15"/>
      <c r="L5" s="19"/>
      <c r="M5" s="19"/>
      <c r="N5" s="19"/>
      <c r="O5" s="19"/>
      <c r="P5" s="19"/>
      <c r="Q5" s="19"/>
      <c r="R5" s="19"/>
      <c r="S5" s="19"/>
      <c r="T5" s="19"/>
      <c r="U5" s="19"/>
      <c r="V5" s="19"/>
      <c r="W5" s="19"/>
      <c r="X5" s="2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row>
    <row r="6" spans="1:142" ht="34" customHeight="1" x14ac:dyDescent="0.2">
      <c r="B6" s="19"/>
      <c r="C6" s="19"/>
      <c r="D6" s="19"/>
      <c r="E6" s="19"/>
      <c r="F6" s="19"/>
      <c r="G6" s="19"/>
      <c r="H6" s="19"/>
      <c r="I6" s="19"/>
      <c r="J6" s="19"/>
      <c r="K6" s="15"/>
      <c r="L6" s="19"/>
      <c r="M6" s="19"/>
      <c r="N6" s="19"/>
      <c r="O6" s="19"/>
      <c r="P6" s="19"/>
      <c r="Q6" s="19"/>
      <c r="R6" s="19"/>
      <c r="S6" s="19"/>
      <c r="T6" s="19"/>
      <c r="U6" s="19"/>
      <c r="V6" s="19"/>
      <c r="W6" s="19"/>
      <c r="X6" s="2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row>
    <row r="7" spans="1:142" ht="30" customHeight="1" thickBot="1" x14ac:dyDescent="0.35">
      <c r="B7" s="45"/>
      <c r="C7" s="63" t="s">
        <v>49</v>
      </c>
      <c r="D7" s="52"/>
      <c r="E7" s="53"/>
      <c r="F7" s="53"/>
      <c r="G7" s="54"/>
      <c r="H7" s="55"/>
      <c r="I7" s="55"/>
      <c r="J7" s="20"/>
      <c r="K7" s="15"/>
      <c r="L7" s="19"/>
      <c r="M7" s="100"/>
      <c r="N7" s="100"/>
      <c r="O7" s="100"/>
      <c r="P7" s="100"/>
      <c r="Q7" s="100"/>
      <c r="R7" s="100"/>
      <c r="S7" s="100"/>
      <c r="T7" s="100"/>
      <c r="U7" s="100"/>
      <c r="V7" s="100"/>
      <c r="W7" s="100"/>
      <c r="X7" s="2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row>
    <row r="8" spans="1:142" ht="16" customHeight="1" thickBot="1" x14ac:dyDescent="0.25">
      <c r="B8" s="19"/>
      <c r="C8" s="19"/>
      <c r="D8" s="19"/>
      <c r="E8" s="19"/>
      <c r="F8" s="19"/>
      <c r="G8" s="20"/>
      <c r="H8" s="19"/>
      <c r="I8" s="19"/>
      <c r="J8" s="19"/>
      <c r="K8" s="15"/>
      <c r="L8" s="19"/>
      <c r="M8" s="100"/>
      <c r="N8" s="100"/>
      <c r="O8" s="100"/>
      <c r="P8" s="100"/>
      <c r="Q8" s="100"/>
      <c r="R8" s="100"/>
      <c r="S8" s="100"/>
      <c r="T8" s="100"/>
      <c r="U8" s="100"/>
      <c r="V8" s="100"/>
      <c r="W8" s="100"/>
      <c r="X8" s="2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row>
    <row r="9" spans="1:142" ht="23" customHeight="1" thickBot="1" x14ac:dyDescent="0.25">
      <c r="B9" s="19"/>
      <c r="C9" s="21"/>
      <c r="D9" s="102" t="s">
        <v>39</v>
      </c>
      <c r="E9" s="103"/>
      <c r="F9" s="22"/>
      <c r="G9" s="69">
        <v>15</v>
      </c>
      <c r="H9" s="40" t="s">
        <v>44</v>
      </c>
      <c r="I9" s="19"/>
      <c r="J9" s="19"/>
      <c r="K9" s="15"/>
      <c r="L9" s="19"/>
      <c r="M9" s="100"/>
      <c r="N9" s="100"/>
      <c r="O9" s="100"/>
      <c r="P9" s="100"/>
      <c r="Q9" s="100"/>
      <c r="R9" s="100"/>
      <c r="S9" s="100"/>
      <c r="T9" s="100"/>
      <c r="U9" s="100"/>
      <c r="V9" s="100"/>
      <c r="W9" s="100"/>
      <c r="X9" s="2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row>
    <row r="10" spans="1:142" ht="15" customHeight="1" thickBot="1" x14ac:dyDescent="0.25">
      <c r="B10" s="19"/>
      <c r="C10" s="21"/>
      <c r="D10" s="103"/>
      <c r="E10" s="103"/>
      <c r="F10" s="22"/>
      <c r="G10" s="19"/>
      <c r="H10" s="41"/>
      <c r="I10" s="19"/>
      <c r="J10" s="19"/>
      <c r="K10" s="15"/>
      <c r="L10" s="19"/>
      <c r="M10" s="100"/>
      <c r="N10" s="100"/>
      <c r="O10" s="100"/>
      <c r="P10" s="100"/>
      <c r="Q10" s="100"/>
      <c r="R10" s="100"/>
      <c r="S10" s="100"/>
      <c r="T10" s="100"/>
      <c r="U10" s="100"/>
      <c r="V10" s="100"/>
      <c r="W10" s="100"/>
      <c r="X10" s="2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row>
    <row r="11" spans="1:142" ht="26" customHeight="1" thickBot="1" x14ac:dyDescent="0.25">
      <c r="B11" s="19"/>
      <c r="C11" s="21"/>
      <c r="D11" s="104" t="s">
        <v>42</v>
      </c>
      <c r="E11" s="104"/>
      <c r="F11" s="24"/>
      <c r="G11" s="67">
        <v>20</v>
      </c>
      <c r="H11" s="40" t="s">
        <v>45</v>
      </c>
      <c r="I11" s="19"/>
      <c r="J11" s="19"/>
      <c r="K11" s="15"/>
      <c r="L11" s="19"/>
      <c r="M11" s="100"/>
      <c r="N11" s="100"/>
      <c r="O11" s="100"/>
      <c r="P11" s="100"/>
      <c r="Q11" s="100"/>
      <c r="R11" s="100"/>
      <c r="S11" s="100"/>
      <c r="T11" s="100"/>
      <c r="U11" s="100"/>
      <c r="V11" s="100"/>
      <c r="W11" s="100"/>
      <c r="X11" s="2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M11" s="8"/>
      <c r="BN11" s="8"/>
      <c r="BO11" s="4" t="s">
        <v>10</v>
      </c>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row>
    <row r="12" spans="1:142" ht="15" customHeight="1" thickBot="1" x14ac:dyDescent="0.25">
      <c r="B12" s="19"/>
      <c r="C12" s="19"/>
      <c r="D12" s="104"/>
      <c r="E12" s="104"/>
      <c r="F12" s="24"/>
      <c r="G12" s="19"/>
      <c r="H12" s="41"/>
      <c r="I12" s="19"/>
      <c r="J12" s="19"/>
      <c r="K12" s="15"/>
      <c r="L12" s="19"/>
      <c r="M12" s="100"/>
      <c r="N12" s="100"/>
      <c r="O12" s="100"/>
      <c r="P12" s="100"/>
      <c r="Q12" s="100"/>
      <c r="R12" s="100"/>
      <c r="S12" s="100"/>
      <c r="T12" s="100"/>
      <c r="U12" s="100"/>
      <c r="V12" s="100"/>
      <c r="W12" s="100"/>
      <c r="X12" s="2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M12" s="8"/>
      <c r="BN12" s="8"/>
      <c r="BO12" s="8" t="s">
        <v>12</v>
      </c>
      <c r="BP12" s="8"/>
      <c r="BQ12" s="8">
        <f>emails/G11</f>
        <v>1.5</v>
      </c>
      <c r="BR12" s="8"/>
      <c r="BS12" s="8"/>
      <c r="BT12" s="8"/>
      <c r="BU12" s="8" t="s">
        <v>29</v>
      </c>
      <c r="BV12" s="8"/>
      <c r="BW12" s="8">
        <f>MAX(BX24:BX53)/leadsadded</f>
        <v>10</v>
      </c>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row>
    <row r="13" spans="1:142" ht="25" customHeight="1" thickBot="1" x14ac:dyDescent="0.25">
      <c r="B13" s="19"/>
      <c r="C13" s="19"/>
      <c r="D13" s="105" t="s">
        <v>43</v>
      </c>
      <c r="E13" s="105"/>
      <c r="F13" s="24"/>
      <c r="G13" s="70">
        <v>30</v>
      </c>
      <c r="H13" s="40" t="s">
        <v>46</v>
      </c>
      <c r="I13" s="19"/>
      <c r="J13" s="19"/>
      <c r="K13" s="15"/>
      <c r="L13" s="19"/>
      <c r="M13" s="100"/>
      <c r="N13" s="100"/>
      <c r="O13" s="100"/>
      <c r="P13" s="100"/>
      <c r="Q13" s="100"/>
      <c r="R13" s="100"/>
      <c r="S13" s="100"/>
      <c r="T13" s="100"/>
      <c r="U13" s="100"/>
      <c r="V13" s="100"/>
      <c r="W13" s="100"/>
      <c r="X13" s="2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M13" s="8"/>
      <c r="BN13" s="8"/>
      <c r="BO13" s="8" t="s">
        <v>13</v>
      </c>
      <c r="BP13" s="8"/>
      <c r="BQ13" s="8">
        <f>G11/emails</f>
        <v>0.66666666666666663</v>
      </c>
      <c r="BR13" s="8"/>
      <c r="BS13" s="8"/>
      <c r="BT13" s="8"/>
      <c r="BU13" s="8" t="s">
        <v>30</v>
      </c>
      <c r="BV13" s="8"/>
      <c r="BW13" s="8">
        <f>ROUND(MAX(G11:G13)/BW12,1)</f>
        <v>3</v>
      </c>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row>
    <row r="14" spans="1:142" ht="17" x14ac:dyDescent="0.2">
      <c r="B14" s="19"/>
      <c r="C14" s="19"/>
      <c r="D14" s="105"/>
      <c r="E14" s="105"/>
      <c r="F14" s="44"/>
      <c r="G14" s="20"/>
      <c r="H14" s="42"/>
      <c r="I14" s="19"/>
      <c r="J14" s="19"/>
      <c r="K14" s="15"/>
      <c r="L14" s="19"/>
      <c r="M14" s="100"/>
      <c r="N14" s="100"/>
      <c r="O14" s="100"/>
      <c r="P14" s="100"/>
      <c r="Q14" s="100"/>
      <c r="R14" s="100"/>
      <c r="S14" s="100"/>
      <c r="T14" s="100"/>
      <c r="U14" s="100"/>
      <c r="V14" s="100"/>
      <c r="W14" s="100"/>
      <c r="X14" s="2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M14" s="8"/>
      <c r="BN14" s="8"/>
      <c r="BO14" s="8" t="s">
        <v>14</v>
      </c>
      <c r="BP14" s="8"/>
      <c r="BQ14" s="8">
        <f>MAX(G11:G13)</f>
        <v>30</v>
      </c>
      <c r="BR14" s="8">
        <f>BQ14*reps</f>
        <v>450</v>
      </c>
      <c r="BS14" s="8"/>
      <c r="BT14" s="8"/>
      <c r="BU14" s="8" t="s">
        <v>31</v>
      </c>
      <c r="BV14" s="8">
        <f>BT20/MAX(G11:G13)</f>
        <v>10</v>
      </c>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row>
    <row r="15" spans="1:142" ht="22" customHeight="1" x14ac:dyDescent="0.2">
      <c r="B15" s="19"/>
      <c r="C15" s="19"/>
      <c r="D15" s="19"/>
      <c r="E15" s="19"/>
      <c r="F15" s="19"/>
      <c r="G15" s="20"/>
      <c r="H15" s="42"/>
      <c r="I15" s="19"/>
      <c r="J15" s="19"/>
      <c r="K15" s="15"/>
      <c r="L15" s="19"/>
      <c r="M15" s="100"/>
      <c r="N15" s="100"/>
      <c r="O15" s="100"/>
      <c r="P15" s="100"/>
      <c r="Q15" s="100"/>
      <c r="R15" s="100"/>
      <c r="S15" s="100"/>
      <c r="T15" s="100"/>
      <c r="U15" s="100"/>
      <c r="V15" s="100"/>
      <c r="W15" s="100"/>
      <c r="X15" s="2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M15" s="8"/>
      <c r="BN15" s="8"/>
      <c r="BO15" s="8" t="s">
        <v>16</v>
      </c>
      <c r="BP15" s="8"/>
      <c r="BQ15" s="5">
        <f>BT20/BR14</f>
        <v>0.66666666666666663</v>
      </c>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row>
    <row r="16" spans="1:142" ht="31" thickBot="1" x14ac:dyDescent="0.35">
      <c r="B16" s="57"/>
      <c r="C16" s="64" t="s">
        <v>50</v>
      </c>
      <c r="D16" s="56"/>
      <c r="E16" s="56"/>
      <c r="F16" s="56"/>
      <c r="G16" s="59"/>
      <c r="H16" s="60"/>
      <c r="I16" s="59"/>
      <c r="J16" s="58"/>
      <c r="K16" s="15"/>
      <c r="L16" s="19"/>
      <c r="M16" s="100"/>
      <c r="N16" s="100"/>
      <c r="O16" s="100"/>
      <c r="P16" s="100"/>
      <c r="Q16" s="100"/>
      <c r="R16" s="100"/>
      <c r="S16" s="100"/>
      <c r="T16" s="100"/>
      <c r="U16" s="100"/>
      <c r="V16" s="100"/>
      <c r="W16" s="100"/>
      <c r="X16" s="2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row>
    <row r="17" spans="1:142" ht="18" thickBot="1" x14ac:dyDescent="0.25">
      <c r="B17" s="19"/>
      <c r="C17" s="19"/>
      <c r="D17" s="19"/>
      <c r="E17" s="19"/>
      <c r="F17" s="19"/>
      <c r="G17" s="19"/>
      <c r="H17" s="42"/>
      <c r="I17" s="19"/>
      <c r="J17" s="19"/>
      <c r="K17" s="15"/>
      <c r="L17" s="19"/>
      <c r="M17" s="100"/>
      <c r="N17" s="100"/>
      <c r="O17" s="100"/>
      <c r="P17" s="100"/>
      <c r="Q17" s="100"/>
      <c r="R17" s="100"/>
      <c r="S17" s="100"/>
      <c r="T17" s="100"/>
      <c r="U17" s="100"/>
      <c r="V17" s="100"/>
      <c r="W17" s="100"/>
      <c r="X17" s="2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row>
    <row r="18" spans="1:142" ht="25" customHeight="1" thickBot="1" x14ac:dyDescent="0.25">
      <c r="B18" s="19"/>
      <c r="C18" s="19"/>
      <c r="D18" s="39" t="s">
        <v>48</v>
      </c>
      <c r="E18" s="25"/>
      <c r="F18" s="25"/>
      <c r="G18" s="71">
        <v>30</v>
      </c>
      <c r="H18" s="40" t="s">
        <v>47</v>
      </c>
      <c r="I18" s="19"/>
      <c r="J18" s="19"/>
      <c r="K18" s="15"/>
      <c r="L18" s="19"/>
      <c r="M18" s="19"/>
      <c r="N18" s="19"/>
      <c r="O18" s="19"/>
      <c r="P18" s="19"/>
      <c r="Q18" s="19"/>
      <c r="R18" s="19"/>
      <c r="S18" s="19"/>
      <c r="T18" s="19"/>
      <c r="U18" s="19"/>
      <c r="V18" s="19"/>
      <c r="W18" s="19"/>
      <c r="X18" s="2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M18" s="8"/>
      <c r="BN18" s="8" t="s">
        <v>26</v>
      </c>
      <c r="BO18" s="8"/>
      <c r="BP18" s="8"/>
      <c r="BQ18" s="8"/>
      <c r="BR18" s="8"/>
      <c r="BS18" s="8"/>
      <c r="BT18" s="8"/>
      <c r="BU18" s="8"/>
      <c r="BV18" s="8"/>
      <c r="BW18" s="8"/>
      <c r="BX18" s="8"/>
      <c r="BY18" s="8"/>
      <c r="BZ18" s="8"/>
      <c r="CA18" s="8"/>
      <c r="CB18" s="8"/>
      <c r="CC18" s="8"/>
      <c r="CD18" s="8" t="s">
        <v>8</v>
      </c>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row>
    <row r="19" spans="1:142" s="8" customFormat="1" ht="3" customHeight="1" x14ac:dyDescent="0.2">
      <c r="A19" s="9"/>
      <c r="B19" s="19"/>
      <c r="C19" s="19"/>
      <c r="D19" s="39"/>
      <c r="E19" s="25"/>
      <c r="F19" s="25"/>
      <c r="G19" s="79"/>
      <c r="H19" s="40"/>
      <c r="I19" s="19"/>
      <c r="J19" s="19"/>
      <c r="K19" s="15"/>
      <c r="L19" s="19"/>
      <c r="M19" s="19"/>
      <c r="N19" s="19"/>
      <c r="O19" s="19"/>
      <c r="P19" s="19"/>
      <c r="Q19" s="19"/>
      <c r="R19" s="19"/>
      <c r="S19" s="19"/>
      <c r="T19" s="19"/>
      <c r="U19" s="19"/>
      <c r="V19" s="19"/>
      <c r="W19" s="19"/>
      <c r="X19" s="2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9"/>
      <c r="BN19" s="8">
        <f>BN21</f>
        <v>8</v>
      </c>
      <c r="BT19" s="8" t="s">
        <v>15</v>
      </c>
    </row>
    <row r="20" spans="1:142" ht="40" customHeight="1" x14ac:dyDescent="0.2">
      <c r="B20" s="19"/>
      <c r="C20" s="19"/>
      <c r="D20" s="19"/>
      <c r="E20" s="19"/>
      <c r="F20" s="19"/>
      <c r="G20" s="106" t="s">
        <v>2</v>
      </c>
      <c r="H20" s="106"/>
      <c r="I20" s="106"/>
      <c r="J20" s="19"/>
      <c r="K20" s="15"/>
      <c r="L20" s="19"/>
      <c r="M20" s="12" t="str">
        <f>IF(BQ15&gt;1,"✖",IF(BQ15&lt;1,"✔",IF(BQ15=1,"✔","")))</f>
        <v>✔</v>
      </c>
      <c r="N20" s="101" t="str">
        <f>IF(BQ15&gt;1,"Over-capacity!",IF(BQ15&lt;1,"Within Capacity:",IF(BQ15=1,"Full Capacity:","")))&amp;" This touch pattern will require "&amp;ROUND(BQ15*100,0)&amp;"% of your team's capacity."</f>
        <v>Within Capacity: This touch pattern will require 67% of your team's capacity.</v>
      </c>
      <c r="O20" s="101"/>
      <c r="P20" s="101"/>
      <c r="Q20" s="101"/>
      <c r="R20" s="101"/>
      <c r="S20" s="101"/>
      <c r="T20" s="101"/>
      <c r="U20" s="101"/>
      <c r="V20" s="101"/>
      <c r="W20" s="101"/>
      <c r="X20" s="2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M20" s="8"/>
      <c r="BN20" s="8" t="s">
        <v>25</v>
      </c>
      <c r="BO20" s="8"/>
      <c r="BP20" s="8">
        <f>MAX(BP24:BP53)</f>
        <v>120</v>
      </c>
      <c r="BQ20" s="8">
        <f>MAX(BQ24:BQ53)</f>
        <v>120</v>
      </c>
      <c r="BR20" s="8"/>
      <c r="BS20" s="8">
        <f>MAX(BS24:BS53)</f>
        <v>240</v>
      </c>
      <c r="BT20" s="8">
        <f>MAX(BT24:BT53)</f>
        <v>300</v>
      </c>
      <c r="BU20" s="8"/>
      <c r="BV20" s="8"/>
      <c r="BW20" s="8"/>
      <c r="BX20" s="8"/>
      <c r="BY20" s="8"/>
      <c r="BZ20" s="8"/>
      <c r="CA20" s="8" t="s">
        <v>27</v>
      </c>
      <c r="CB20" s="8" t="s">
        <v>28</v>
      </c>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row>
    <row r="21" spans="1:142" ht="20" customHeight="1" x14ac:dyDescent="0.55000000000000004">
      <c r="B21" s="19"/>
      <c r="C21" s="19"/>
      <c r="D21" s="19"/>
      <c r="E21" s="19"/>
      <c r="F21" s="19"/>
      <c r="G21" s="106"/>
      <c r="H21" s="106"/>
      <c r="I21" s="106"/>
      <c r="J21" s="19"/>
      <c r="K21" s="15"/>
      <c r="L21" s="19"/>
      <c r="M21" s="28"/>
      <c r="N21" s="19"/>
      <c r="O21" s="19"/>
      <c r="P21" s="19"/>
      <c r="Q21" s="19"/>
      <c r="R21" s="19"/>
      <c r="S21" s="19"/>
      <c r="T21" s="19"/>
      <c r="U21" s="19"/>
      <c r="V21" s="19"/>
      <c r="W21" s="19"/>
      <c r="X21" s="2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M21" s="8"/>
      <c r="BN21" s="8">
        <f>MAX(BN24:BN53)</f>
        <v>8</v>
      </c>
      <c r="BO21" s="8"/>
      <c r="BP21" s="8"/>
      <c r="BQ21" s="8"/>
      <c r="BR21" s="8"/>
      <c r="BS21" s="8"/>
      <c r="BT21" s="8"/>
      <c r="BU21" s="8"/>
      <c r="BV21" s="8"/>
      <c r="BW21" s="8"/>
      <c r="BX21" s="8"/>
      <c r="BY21" s="8"/>
      <c r="BZ21" s="8"/>
      <c r="CA21" s="6">
        <f>MAX(CA24:CA53)</f>
        <v>0.26666666666666666</v>
      </c>
      <c r="CB21" s="6">
        <f>MAX(CB24:CB53)</f>
        <v>0.4</v>
      </c>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row>
    <row r="22" spans="1:142" ht="18" customHeight="1" thickBot="1" x14ac:dyDescent="0.25">
      <c r="B22" s="19"/>
      <c r="C22" s="19"/>
      <c r="D22" s="19"/>
      <c r="E22" s="66"/>
      <c r="F22" s="61" t="s">
        <v>51</v>
      </c>
      <c r="G22" s="65" t="s">
        <v>0</v>
      </c>
      <c r="H22" s="65" t="s">
        <v>1</v>
      </c>
      <c r="I22" s="19"/>
      <c r="J22" s="19"/>
      <c r="K22" s="15"/>
      <c r="L22" s="19"/>
      <c r="M22" s="27"/>
      <c r="N22" s="98">
        <f>ROUND(BQ15,2)</f>
        <v>0.67</v>
      </c>
      <c r="O22" s="99" t="s">
        <v>32</v>
      </c>
      <c r="P22" s="96" t="str">
        <f>"At your current efficiency, the peak of this touch pattern will require "&amp;ROUND(BQ15*100,0)&amp;" percent of your team's capacity. At peak, this pattern requires "&amp;ROUND(CA21*100,0)&amp;" percent of your team capacity on email and "&amp;ROUND(CB21*100,0)&amp;" percent of your team capacity on calls."</f>
        <v>At your current efficiency, the peak of this touch pattern will require 67 percent of your team's capacity. At peak, this pattern requires 27 percent of your team capacity on email and 40 percent of your team capacity on calls.</v>
      </c>
      <c r="Q22" s="97"/>
      <c r="R22" s="97"/>
      <c r="S22" s="97"/>
      <c r="T22" s="97"/>
      <c r="U22" s="97"/>
      <c r="V22" s="97"/>
      <c r="W22" s="97"/>
      <c r="X22" s="2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M22" s="8" t="s">
        <v>17</v>
      </c>
      <c r="BN22" s="8" t="s">
        <v>24</v>
      </c>
      <c r="BO22" s="8"/>
      <c r="BP22" s="8" t="s">
        <v>20</v>
      </c>
      <c r="BQ22" s="8" t="s">
        <v>5</v>
      </c>
      <c r="BR22" s="8" t="s">
        <v>6</v>
      </c>
      <c r="BS22" s="8" t="s">
        <v>7</v>
      </c>
      <c r="BT22" s="8" t="s">
        <v>11</v>
      </c>
      <c r="BU22" s="8" t="s">
        <v>9</v>
      </c>
      <c r="BV22" s="8" t="s">
        <v>18</v>
      </c>
      <c r="BW22" s="8" t="s">
        <v>19</v>
      </c>
      <c r="BX22" s="8" t="s">
        <v>21</v>
      </c>
      <c r="BY22" s="8" t="s">
        <v>22</v>
      </c>
      <c r="BZ22" s="8" t="s">
        <v>17</v>
      </c>
      <c r="CA22" s="8" t="s">
        <v>4</v>
      </c>
      <c r="CB22" s="8" t="s">
        <v>5</v>
      </c>
      <c r="CC22" s="8" t="s">
        <v>23</v>
      </c>
      <c r="CD22" s="8">
        <f>MIN(BX24:BX53)</f>
        <v>75</v>
      </c>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row>
    <row r="23" spans="1:142" ht="18" customHeight="1" x14ac:dyDescent="0.2">
      <c r="B23" s="19"/>
      <c r="C23" s="19"/>
      <c r="D23" s="19"/>
      <c r="E23" s="23">
        <v>1</v>
      </c>
      <c r="F23" s="51"/>
      <c r="G23" s="72">
        <v>1</v>
      </c>
      <c r="H23" s="73">
        <v>1</v>
      </c>
      <c r="I23" s="19"/>
      <c r="J23" s="19"/>
      <c r="K23" s="15"/>
      <c r="L23" s="19"/>
      <c r="M23" s="29"/>
      <c r="N23" s="98"/>
      <c r="O23" s="99"/>
      <c r="P23" s="96"/>
      <c r="Q23" s="97"/>
      <c r="R23" s="97"/>
      <c r="S23" s="97"/>
      <c r="T23" s="97"/>
      <c r="U23" s="97"/>
      <c r="V23" s="97"/>
      <c r="W23" s="97"/>
      <c r="X23" s="2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M23" s="8">
        <v>0</v>
      </c>
      <c r="BN23" s="8"/>
      <c r="BO23" s="8"/>
      <c r="BP23" s="8"/>
      <c r="BQ23" s="8"/>
      <c r="BR23" s="8"/>
      <c r="BS23" s="8"/>
      <c r="BT23" s="8"/>
      <c r="BU23" s="8"/>
      <c r="BV23" s="8"/>
      <c r="BW23" s="8"/>
      <c r="BX23" s="8"/>
      <c r="BY23" s="8"/>
      <c r="BZ23" s="8">
        <f>BM23</f>
        <v>0</v>
      </c>
      <c r="CA23" s="8"/>
      <c r="CB23" s="8"/>
      <c r="CC23" s="5"/>
      <c r="CD23" s="8" t="s">
        <v>4</v>
      </c>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t="s">
        <v>5</v>
      </c>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row>
    <row r="24" spans="1:142" ht="16" customHeight="1" x14ac:dyDescent="0.2">
      <c r="B24" s="19"/>
      <c r="C24" s="19"/>
      <c r="D24" s="19"/>
      <c r="E24" s="23">
        <v>2</v>
      </c>
      <c r="F24" s="51"/>
      <c r="G24" s="74"/>
      <c r="H24" s="75"/>
      <c r="I24" s="19"/>
      <c r="J24" s="24"/>
      <c r="K24" s="17"/>
      <c r="L24" s="19"/>
      <c r="M24" s="29"/>
      <c r="N24" s="98"/>
      <c r="O24" s="99"/>
      <c r="P24" s="96"/>
      <c r="Q24" s="97"/>
      <c r="R24" s="97"/>
      <c r="S24" s="97"/>
      <c r="T24" s="97"/>
      <c r="U24" s="97"/>
      <c r="V24" s="97"/>
      <c r="W24" s="97"/>
      <c r="X24" s="2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M24" s="8">
        <f>E23</f>
        <v>1</v>
      </c>
      <c r="BN24" s="8">
        <f t="shared" ref="BN24:BN53" si="0">IF(G23+H23&gt;0,BM24,"")</f>
        <v>1</v>
      </c>
      <c r="BO24" s="8"/>
      <c r="BP24" s="8">
        <f>SUM(CD24:DG24)</f>
        <v>30</v>
      </c>
      <c r="BQ24" s="8">
        <f>SUM(DI24:EL24)</f>
        <v>30</v>
      </c>
      <c r="BR24" s="8">
        <f>SUM(BP24:BQ24)</f>
        <v>60</v>
      </c>
      <c r="BS24" s="8">
        <f>BR24</f>
        <v>60</v>
      </c>
      <c r="BT24" s="8">
        <f>(MAX(1,BQ12)*BP24)+(MAX(1,BQ13)*BQ24)</f>
        <v>75</v>
      </c>
      <c r="BU24" s="8" t="str">
        <f>IF(BT24&gt;$BR$14,"Over",IF(BT24&lt;$BR$14,"Under","Equals"))</f>
        <v>Under</v>
      </c>
      <c r="BV24" s="8">
        <f t="shared" ref="BV24:BV53" si="1">BP24*(MAX(1,$BQ$13))</f>
        <v>30</v>
      </c>
      <c r="BW24" s="8">
        <f>BQ24*(MAX(1,$BQ$12))</f>
        <v>45</v>
      </c>
      <c r="BX24" s="8">
        <f>BW24+BV24</f>
        <v>75</v>
      </c>
      <c r="BY24" s="8">
        <f>MAX(G11:G13)*reps</f>
        <v>450</v>
      </c>
      <c r="BZ24" s="8">
        <f t="shared" ref="BZ24:BZ53" si="2">BM24</f>
        <v>1</v>
      </c>
      <c r="CA24" s="5">
        <f>IF(BV24/BY24&lt;1,BV24/BY24,1)</f>
        <v>6.6666666666666666E-2</v>
      </c>
      <c r="CB24" s="5">
        <f>IF(CA24+BW24/BY24&lt;1,BW24/BY24,1-CA24)</f>
        <v>0.1</v>
      </c>
      <c r="CC24" s="5">
        <f>MAX(0,(BV24/BY24)+(BW24/BY24)-1)</f>
        <v>0</v>
      </c>
      <c r="CD24" s="8">
        <f>leadsadded*$G$23</f>
        <v>30</v>
      </c>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f>leadsadded*$H$23</f>
        <v>30</v>
      </c>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row>
    <row r="25" spans="1:142" ht="15" customHeight="1" x14ac:dyDescent="0.2">
      <c r="B25" s="19"/>
      <c r="C25" s="19"/>
      <c r="D25" s="19"/>
      <c r="E25" s="23">
        <v>3</v>
      </c>
      <c r="F25" s="51"/>
      <c r="G25" s="74">
        <v>1</v>
      </c>
      <c r="H25" s="75">
        <v>1</v>
      </c>
      <c r="I25" s="19"/>
      <c r="J25" s="24"/>
      <c r="K25" s="17"/>
      <c r="L25" s="19"/>
      <c r="M25" s="29"/>
      <c r="N25" s="30"/>
      <c r="O25" s="31"/>
      <c r="P25" s="80"/>
      <c r="Q25" s="81"/>
      <c r="R25" s="81"/>
      <c r="S25" s="81"/>
      <c r="T25" s="81"/>
      <c r="U25" s="81"/>
      <c r="V25" s="81"/>
      <c r="W25" s="81"/>
      <c r="X25" s="2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M25" s="8">
        <v>2</v>
      </c>
      <c r="BN25" s="8" t="str">
        <f t="shared" si="0"/>
        <v/>
      </c>
      <c r="BO25" s="8"/>
      <c r="BP25" s="8">
        <f t="shared" ref="BP25:BP53" si="3">SUM(CD25:DG25)</f>
        <v>30</v>
      </c>
      <c r="BQ25" s="8">
        <f t="shared" ref="BQ25:BQ53" si="4">SUM(DI25:EL25)</f>
        <v>30</v>
      </c>
      <c r="BR25" s="8">
        <f t="shared" ref="BR25:BR53" si="5">SUM(BP25:BQ25)</f>
        <v>60</v>
      </c>
      <c r="BS25" s="8">
        <f>MAX(BR25,BS24)</f>
        <v>60</v>
      </c>
      <c r="BT25" s="8">
        <f t="shared" ref="BT25:BT53" si="6">BP25+(($G$13/$G$11)*BQ25)</f>
        <v>75</v>
      </c>
      <c r="BU25" s="8" t="str">
        <f t="shared" ref="BU25:BU53" si="7">IF(BT25&lt;($G$9*$G$13),"Under",IF(BT25&gt;($G$9*$G$13),"Over","Equals"))</f>
        <v>Under</v>
      </c>
      <c r="BV25" s="8">
        <f t="shared" si="1"/>
        <v>30</v>
      </c>
      <c r="BW25" s="8">
        <f t="shared" ref="BW25:BW53" si="8">BQ25*(MAX(1,$BQ$12))</f>
        <v>45</v>
      </c>
      <c r="BX25" s="8">
        <f>BW25+BV25</f>
        <v>75</v>
      </c>
      <c r="BY25" s="8">
        <f>BY24</f>
        <v>450</v>
      </c>
      <c r="BZ25" s="8">
        <f t="shared" si="2"/>
        <v>2</v>
      </c>
      <c r="CA25" s="5">
        <f t="shared" ref="CA25:CA53" si="9">IF(BV25/BY25&lt;1,BV25/BY25,1)</f>
        <v>6.6666666666666666E-2</v>
      </c>
      <c r="CB25" s="5">
        <f t="shared" ref="CB25:CB53" si="10">IF(CA25+BW25/BY25&lt;1,BW25/BY25,1-CA25)</f>
        <v>0.1</v>
      </c>
      <c r="CC25" s="5">
        <f t="shared" ref="CC25:CC53" si="11">MAX(0,(BV25/BY25)+(BW25/BY25)-1)</f>
        <v>0</v>
      </c>
      <c r="CD25" s="8">
        <f>leadsadded*$G$24</f>
        <v>0</v>
      </c>
      <c r="CE25" s="8">
        <f>leadsadded*$G$23</f>
        <v>30</v>
      </c>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f>leadsadded*$H$24</f>
        <v>0</v>
      </c>
      <c r="DJ25" s="8">
        <f>leadsadded*$H$23</f>
        <v>30</v>
      </c>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row>
    <row r="26" spans="1:142" x14ac:dyDescent="0.2">
      <c r="B26" s="19"/>
      <c r="C26" s="19"/>
      <c r="D26" s="19"/>
      <c r="E26" s="23">
        <v>4</v>
      </c>
      <c r="F26" s="51"/>
      <c r="G26" s="74"/>
      <c r="H26" s="75"/>
      <c r="I26" s="19"/>
      <c r="J26" s="24"/>
      <c r="K26" s="17"/>
      <c r="L26" s="19"/>
      <c r="M26" s="19"/>
      <c r="N26" s="26"/>
      <c r="O26" s="32"/>
      <c r="P26" s="82"/>
      <c r="Q26" s="83"/>
      <c r="R26" s="83"/>
      <c r="S26" s="83"/>
      <c r="T26" s="83"/>
      <c r="U26" s="83"/>
      <c r="V26" s="83"/>
      <c r="W26" s="83"/>
      <c r="X26" s="2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M26" s="8">
        <v>3</v>
      </c>
      <c r="BN26" s="8">
        <f t="shared" si="0"/>
        <v>3</v>
      </c>
      <c r="BO26" s="8"/>
      <c r="BP26" s="8">
        <f t="shared" si="3"/>
        <v>60</v>
      </c>
      <c r="BQ26" s="8">
        <f t="shared" si="4"/>
        <v>60</v>
      </c>
      <c r="BR26" s="8">
        <f t="shared" si="5"/>
        <v>120</v>
      </c>
      <c r="BS26" s="8">
        <f t="shared" ref="BS26:BS53" si="12">MAX(BR26,BS25)</f>
        <v>120</v>
      </c>
      <c r="BT26" s="8">
        <f t="shared" si="6"/>
        <v>150</v>
      </c>
      <c r="BU26" s="8" t="str">
        <f t="shared" si="7"/>
        <v>Under</v>
      </c>
      <c r="BV26" s="8">
        <f t="shared" si="1"/>
        <v>60</v>
      </c>
      <c r="BW26" s="8">
        <f t="shared" si="8"/>
        <v>90</v>
      </c>
      <c r="BX26" s="8">
        <f t="shared" ref="BX26:BX53" si="13">BW26+BV26</f>
        <v>150</v>
      </c>
      <c r="BY26" s="8">
        <f t="shared" ref="BY26:BY53" si="14">BY25</f>
        <v>450</v>
      </c>
      <c r="BZ26" s="8">
        <f t="shared" si="2"/>
        <v>3</v>
      </c>
      <c r="CA26" s="5">
        <f t="shared" si="9"/>
        <v>0.13333333333333333</v>
      </c>
      <c r="CB26" s="5">
        <f t="shared" si="10"/>
        <v>0.2</v>
      </c>
      <c r="CC26" s="5">
        <f t="shared" si="11"/>
        <v>0</v>
      </c>
      <c r="CD26" s="8">
        <f>leadsadded*$G$25</f>
        <v>30</v>
      </c>
      <c r="CE26" s="8">
        <f>leadsadded*$G$24</f>
        <v>0</v>
      </c>
      <c r="CF26" s="8">
        <f>leadsadded*$G$23</f>
        <v>30</v>
      </c>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f>leadsadded*$H$25</f>
        <v>30</v>
      </c>
      <c r="DJ26" s="8">
        <f>leadsadded*$H$24</f>
        <v>0</v>
      </c>
      <c r="DK26" s="8">
        <f>leadsadded*$H$23</f>
        <v>30</v>
      </c>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row>
    <row r="27" spans="1:142" ht="16" customHeight="1" x14ac:dyDescent="0.2">
      <c r="B27" s="19"/>
      <c r="C27" s="19"/>
      <c r="D27" s="19"/>
      <c r="E27" s="23">
        <v>5</v>
      </c>
      <c r="F27" s="51"/>
      <c r="G27" s="74">
        <v>1</v>
      </c>
      <c r="H27" s="75">
        <v>1</v>
      </c>
      <c r="I27" s="19"/>
      <c r="J27" s="24"/>
      <c r="K27" s="17"/>
      <c r="L27" s="19"/>
      <c r="M27" s="19"/>
      <c r="N27" s="94">
        <f>maxtouches</f>
        <v>240</v>
      </c>
      <c r="O27" s="95" t="s">
        <v>33</v>
      </c>
      <c r="P27" s="96" t="str">
        <f>"After "&amp;BN19&amp;" days of ramping up, this touch pattern will require "&amp;maxtouches&amp;" touches per day to cover "&amp;leadsadded&amp;" leads added to the pattern per day.  It requires a maximum of "&amp;maxemails&amp;" emails per day and "&amp;maxcalls&amp;" calls per day."</f>
        <v>After 8 days of ramping up, this touch pattern will require 240 touches per day to cover 30 leads added to the pattern per day.  It requires a maximum of 120 emails per day and 120 calls per day.</v>
      </c>
      <c r="Q27" s="97"/>
      <c r="R27" s="97"/>
      <c r="S27" s="97"/>
      <c r="T27" s="97"/>
      <c r="U27" s="97"/>
      <c r="V27" s="97"/>
      <c r="W27" s="97"/>
      <c r="X27" s="2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M27" s="8">
        <f t="shared" ref="BM27:BM53" si="15">E26</f>
        <v>4</v>
      </c>
      <c r="BN27" s="8" t="str">
        <f t="shared" si="0"/>
        <v/>
      </c>
      <c r="BO27" s="8"/>
      <c r="BP27" s="8">
        <f t="shared" si="3"/>
        <v>60</v>
      </c>
      <c r="BQ27" s="8">
        <f t="shared" si="4"/>
        <v>60</v>
      </c>
      <c r="BR27" s="8">
        <f t="shared" si="5"/>
        <v>120</v>
      </c>
      <c r="BS27" s="8">
        <f t="shared" si="12"/>
        <v>120</v>
      </c>
      <c r="BT27" s="8">
        <f t="shared" si="6"/>
        <v>150</v>
      </c>
      <c r="BU27" s="8" t="str">
        <f t="shared" si="7"/>
        <v>Under</v>
      </c>
      <c r="BV27" s="8">
        <f t="shared" si="1"/>
        <v>60</v>
      </c>
      <c r="BW27" s="8">
        <f t="shared" si="8"/>
        <v>90</v>
      </c>
      <c r="BX27" s="8">
        <f t="shared" si="13"/>
        <v>150</v>
      </c>
      <c r="BY27" s="8">
        <f t="shared" si="14"/>
        <v>450</v>
      </c>
      <c r="BZ27" s="8">
        <f t="shared" si="2"/>
        <v>4</v>
      </c>
      <c r="CA27" s="5">
        <f t="shared" si="9"/>
        <v>0.13333333333333333</v>
      </c>
      <c r="CB27" s="5">
        <f t="shared" si="10"/>
        <v>0.2</v>
      </c>
      <c r="CC27" s="5">
        <f t="shared" si="11"/>
        <v>0</v>
      </c>
      <c r="CD27" s="8">
        <f>leadsadded*$G$26</f>
        <v>0</v>
      </c>
      <c r="CE27" s="8">
        <f>leadsadded*$G$25</f>
        <v>30</v>
      </c>
      <c r="CF27" s="8">
        <f>leadsadded*$G$24</f>
        <v>0</v>
      </c>
      <c r="CG27" s="8">
        <f>leadsadded*$G$23</f>
        <v>30</v>
      </c>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f>leadsadded*$H$26</f>
        <v>0</v>
      </c>
      <c r="DJ27" s="8">
        <f>leadsadded*$H$25</f>
        <v>30</v>
      </c>
      <c r="DK27" s="8">
        <f>leadsadded*$H$24</f>
        <v>0</v>
      </c>
      <c r="DL27" s="8">
        <f>leadsadded*$H$23</f>
        <v>30</v>
      </c>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row>
    <row r="28" spans="1:142" ht="16" customHeight="1" x14ac:dyDescent="0.2">
      <c r="B28" s="19"/>
      <c r="C28" s="19"/>
      <c r="D28" s="19"/>
      <c r="E28" s="23">
        <v>6</v>
      </c>
      <c r="F28" s="51"/>
      <c r="G28" s="74"/>
      <c r="H28" s="75"/>
      <c r="I28" s="19"/>
      <c r="J28" s="24"/>
      <c r="K28" s="17"/>
      <c r="L28" s="19"/>
      <c r="M28" s="19"/>
      <c r="N28" s="94"/>
      <c r="O28" s="95"/>
      <c r="P28" s="96"/>
      <c r="Q28" s="97"/>
      <c r="R28" s="97"/>
      <c r="S28" s="97"/>
      <c r="T28" s="97"/>
      <c r="U28" s="97"/>
      <c r="V28" s="97"/>
      <c r="W28" s="97"/>
      <c r="X28" s="2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M28" s="8">
        <f t="shared" si="15"/>
        <v>5</v>
      </c>
      <c r="BN28" s="8">
        <f t="shared" si="0"/>
        <v>5</v>
      </c>
      <c r="BO28" s="8"/>
      <c r="BP28" s="8">
        <f t="shared" si="3"/>
        <v>90</v>
      </c>
      <c r="BQ28" s="8">
        <f t="shared" si="4"/>
        <v>90</v>
      </c>
      <c r="BR28" s="8">
        <f t="shared" si="5"/>
        <v>180</v>
      </c>
      <c r="BS28" s="8">
        <f t="shared" si="12"/>
        <v>180</v>
      </c>
      <c r="BT28" s="8">
        <f t="shared" si="6"/>
        <v>225</v>
      </c>
      <c r="BU28" s="8" t="str">
        <f t="shared" si="7"/>
        <v>Under</v>
      </c>
      <c r="BV28" s="8">
        <f t="shared" si="1"/>
        <v>90</v>
      </c>
      <c r="BW28" s="8">
        <f t="shared" si="8"/>
        <v>135</v>
      </c>
      <c r="BX28" s="8">
        <f t="shared" si="13"/>
        <v>225</v>
      </c>
      <c r="BY28" s="8">
        <f t="shared" si="14"/>
        <v>450</v>
      </c>
      <c r="BZ28" s="8">
        <f t="shared" si="2"/>
        <v>5</v>
      </c>
      <c r="CA28" s="5">
        <f t="shared" si="9"/>
        <v>0.2</v>
      </c>
      <c r="CB28" s="5">
        <f t="shared" si="10"/>
        <v>0.3</v>
      </c>
      <c r="CC28" s="5">
        <f t="shared" si="11"/>
        <v>0</v>
      </c>
      <c r="CD28" s="8">
        <f>leadsadded*$G$27</f>
        <v>30</v>
      </c>
      <c r="CE28" s="8">
        <f>leadsadded*$G$26</f>
        <v>0</v>
      </c>
      <c r="CF28" s="8">
        <f>leadsadded*$G$25</f>
        <v>30</v>
      </c>
      <c r="CG28" s="8">
        <f>leadsadded*$G$24</f>
        <v>0</v>
      </c>
      <c r="CH28" s="8">
        <f>leadsadded*$G$23</f>
        <v>30</v>
      </c>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f>leadsadded*$H$27</f>
        <v>30</v>
      </c>
      <c r="DJ28" s="8">
        <f>leadsadded*$H$26</f>
        <v>0</v>
      </c>
      <c r="DK28" s="8">
        <f>leadsadded*$H$25</f>
        <v>30</v>
      </c>
      <c r="DL28" s="8">
        <f>leadsadded*$H$24</f>
        <v>0</v>
      </c>
      <c r="DM28" s="8">
        <f>leadsadded*$H$23</f>
        <v>30</v>
      </c>
      <c r="DN28" s="8"/>
      <c r="DO28" s="8"/>
      <c r="DP28" s="8"/>
      <c r="DQ28" s="8"/>
      <c r="DR28" s="8"/>
      <c r="DS28" s="8"/>
      <c r="DT28" s="8"/>
      <c r="DU28" s="8"/>
      <c r="DV28" s="8"/>
      <c r="DW28" s="8"/>
      <c r="DX28" s="8"/>
      <c r="DY28" s="8"/>
      <c r="DZ28" s="8"/>
      <c r="EA28" s="8"/>
      <c r="EB28" s="8"/>
      <c r="EC28" s="8"/>
      <c r="ED28" s="8"/>
      <c r="EE28" s="8"/>
      <c r="EF28" s="8"/>
      <c r="EG28" s="8"/>
      <c r="EH28" s="8"/>
      <c r="EI28" s="8"/>
      <c r="EJ28" s="8"/>
      <c r="EK28" s="8"/>
      <c r="EL28" s="8"/>
    </row>
    <row r="29" spans="1:142" ht="16" customHeight="1" x14ac:dyDescent="0.2">
      <c r="B29" s="19"/>
      <c r="C29" s="19"/>
      <c r="D29" s="19"/>
      <c r="E29" s="23">
        <v>7</v>
      </c>
      <c r="F29" s="51"/>
      <c r="G29" s="74"/>
      <c r="H29" s="75"/>
      <c r="I29" s="19"/>
      <c r="J29" s="24"/>
      <c r="K29" s="17"/>
      <c r="L29" s="19"/>
      <c r="M29" s="19"/>
      <c r="N29" s="94"/>
      <c r="O29" s="95"/>
      <c r="P29" s="96"/>
      <c r="Q29" s="97"/>
      <c r="R29" s="97"/>
      <c r="S29" s="97"/>
      <c r="T29" s="97"/>
      <c r="U29" s="97"/>
      <c r="V29" s="97"/>
      <c r="W29" s="97"/>
      <c r="X29" s="2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M29" s="8">
        <f t="shared" si="15"/>
        <v>6</v>
      </c>
      <c r="BN29" s="8" t="str">
        <f t="shared" si="0"/>
        <v/>
      </c>
      <c r="BO29" s="8"/>
      <c r="BP29" s="8">
        <f t="shared" si="3"/>
        <v>90</v>
      </c>
      <c r="BQ29" s="8">
        <f t="shared" si="4"/>
        <v>90</v>
      </c>
      <c r="BR29" s="8">
        <f t="shared" si="5"/>
        <v>180</v>
      </c>
      <c r="BS29" s="8">
        <f t="shared" si="12"/>
        <v>180</v>
      </c>
      <c r="BT29" s="8">
        <f t="shared" si="6"/>
        <v>225</v>
      </c>
      <c r="BU29" s="8" t="str">
        <f t="shared" si="7"/>
        <v>Under</v>
      </c>
      <c r="BV29" s="8">
        <f t="shared" si="1"/>
        <v>90</v>
      </c>
      <c r="BW29" s="8">
        <f t="shared" si="8"/>
        <v>135</v>
      </c>
      <c r="BX29" s="8">
        <f t="shared" si="13"/>
        <v>225</v>
      </c>
      <c r="BY29" s="8">
        <f t="shared" si="14"/>
        <v>450</v>
      </c>
      <c r="BZ29" s="8">
        <f t="shared" si="2"/>
        <v>6</v>
      </c>
      <c r="CA29" s="5">
        <f t="shared" si="9"/>
        <v>0.2</v>
      </c>
      <c r="CB29" s="5">
        <f t="shared" si="10"/>
        <v>0.3</v>
      </c>
      <c r="CC29" s="5">
        <f t="shared" si="11"/>
        <v>0</v>
      </c>
      <c r="CD29" s="8">
        <f>leadsadded*$G$28</f>
        <v>0</v>
      </c>
      <c r="CE29" s="8">
        <f>leadsadded*$G$27</f>
        <v>30</v>
      </c>
      <c r="CF29" s="8">
        <f>leadsadded*$G$26</f>
        <v>0</v>
      </c>
      <c r="CG29" s="8">
        <f>leadsadded*$G$25</f>
        <v>30</v>
      </c>
      <c r="CH29" s="8">
        <f>leadsadded*$G$24</f>
        <v>0</v>
      </c>
      <c r="CI29" s="8">
        <f>leadsadded*$G$23</f>
        <v>30</v>
      </c>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f>leadsadded*$H$28</f>
        <v>0</v>
      </c>
      <c r="DJ29" s="8">
        <f>leadsadded*$H$27</f>
        <v>30</v>
      </c>
      <c r="DK29" s="8">
        <f>leadsadded*$H$26</f>
        <v>0</v>
      </c>
      <c r="DL29" s="8">
        <f>leadsadded*$H$25</f>
        <v>30</v>
      </c>
      <c r="DM29" s="8">
        <f>leadsadded*$H$24</f>
        <v>0</v>
      </c>
      <c r="DN29" s="8">
        <f>leadsadded*$H$23</f>
        <v>30</v>
      </c>
      <c r="DO29" s="8"/>
      <c r="DP29" s="8"/>
      <c r="DQ29" s="8"/>
      <c r="DR29" s="8"/>
      <c r="DS29" s="8"/>
      <c r="DT29" s="8"/>
      <c r="DU29" s="8"/>
      <c r="DV29" s="8"/>
      <c r="DW29" s="8"/>
      <c r="DX29" s="8"/>
      <c r="DY29" s="8"/>
      <c r="DZ29" s="8"/>
      <c r="EA29" s="8"/>
      <c r="EB29" s="8"/>
      <c r="EC29" s="8"/>
      <c r="ED29" s="8"/>
      <c r="EE29" s="8"/>
      <c r="EF29" s="8"/>
      <c r="EG29" s="8"/>
      <c r="EH29" s="8"/>
      <c r="EI29" s="8"/>
      <c r="EJ29" s="8"/>
      <c r="EK29" s="8"/>
      <c r="EL29" s="8"/>
    </row>
    <row r="30" spans="1:142" x14ac:dyDescent="0.2">
      <c r="B30" s="19"/>
      <c r="C30" s="19"/>
      <c r="D30" s="19"/>
      <c r="E30" s="23">
        <v>8</v>
      </c>
      <c r="F30" s="51"/>
      <c r="G30" s="74">
        <v>1</v>
      </c>
      <c r="H30" s="75">
        <v>1</v>
      </c>
      <c r="I30" s="19"/>
      <c r="J30" s="24"/>
      <c r="K30" s="17"/>
      <c r="L30" s="19"/>
      <c r="M30" s="19"/>
      <c r="N30" s="30"/>
      <c r="O30" s="31"/>
      <c r="P30" s="80"/>
      <c r="Q30" s="81"/>
      <c r="R30" s="81"/>
      <c r="S30" s="81"/>
      <c r="T30" s="81"/>
      <c r="U30" s="81"/>
      <c r="V30" s="81"/>
      <c r="W30" s="81"/>
      <c r="X30" s="2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M30" s="8">
        <f t="shared" si="15"/>
        <v>7</v>
      </c>
      <c r="BN30" s="8" t="str">
        <f t="shared" si="0"/>
        <v/>
      </c>
      <c r="BO30" s="8"/>
      <c r="BP30" s="8">
        <f t="shared" si="3"/>
        <v>90</v>
      </c>
      <c r="BQ30" s="8">
        <f t="shared" si="4"/>
        <v>90</v>
      </c>
      <c r="BR30" s="8">
        <f t="shared" si="5"/>
        <v>180</v>
      </c>
      <c r="BS30" s="8">
        <f t="shared" si="12"/>
        <v>180</v>
      </c>
      <c r="BT30" s="8">
        <f t="shared" si="6"/>
        <v>225</v>
      </c>
      <c r="BU30" s="8" t="str">
        <f t="shared" si="7"/>
        <v>Under</v>
      </c>
      <c r="BV30" s="8">
        <f t="shared" si="1"/>
        <v>90</v>
      </c>
      <c r="BW30" s="8">
        <f t="shared" si="8"/>
        <v>135</v>
      </c>
      <c r="BX30" s="8">
        <f t="shared" si="13"/>
        <v>225</v>
      </c>
      <c r="BY30" s="8">
        <f t="shared" si="14"/>
        <v>450</v>
      </c>
      <c r="BZ30" s="8">
        <f t="shared" si="2"/>
        <v>7</v>
      </c>
      <c r="CA30" s="5">
        <f t="shared" si="9"/>
        <v>0.2</v>
      </c>
      <c r="CB30" s="5">
        <f t="shared" si="10"/>
        <v>0.3</v>
      </c>
      <c r="CC30" s="5">
        <f t="shared" si="11"/>
        <v>0</v>
      </c>
      <c r="CD30" s="8">
        <f>leadsadded*$G$29</f>
        <v>0</v>
      </c>
      <c r="CE30" s="8">
        <f>leadsadded*$G$28</f>
        <v>0</v>
      </c>
      <c r="CF30" s="8">
        <f>leadsadded*$G$27</f>
        <v>30</v>
      </c>
      <c r="CG30" s="8">
        <f>leadsadded*$G$26</f>
        <v>0</v>
      </c>
      <c r="CH30" s="8">
        <f>leadsadded*$G$25</f>
        <v>30</v>
      </c>
      <c r="CI30" s="8">
        <f>leadsadded*$G$24</f>
        <v>0</v>
      </c>
      <c r="CJ30" s="8">
        <f>leadsadded*$G$23</f>
        <v>30</v>
      </c>
      <c r="CK30" s="8"/>
      <c r="CL30" s="8"/>
      <c r="CM30" s="8"/>
      <c r="CN30" s="8"/>
      <c r="CO30" s="8"/>
      <c r="CP30" s="8"/>
      <c r="CQ30" s="8"/>
      <c r="CR30" s="8"/>
      <c r="CS30" s="8"/>
      <c r="CT30" s="8"/>
      <c r="CU30" s="8"/>
      <c r="CV30" s="8"/>
      <c r="CW30" s="8"/>
      <c r="CX30" s="8"/>
      <c r="CY30" s="8"/>
      <c r="CZ30" s="8"/>
      <c r="DA30" s="8"/>
      <c r="DB30" s="8"/>
      <c r="DC30" s="8"/>
      <c r="DD30" s="8"/>
      <c r="DE30" s="8"/>
      <c r="DF30" s="8"/>
      <c r="DG30" s="8"/>
      <c r="DH30" s="8"/>
      <c r="DI30" s="8">
        <f>leadsadded*$H$29</f>
        <v>0</v>
      </c>
      <c r="DJ30" s="8">
        <f>leadsadded*$H$28</f>
        <v>0</v>
      </c>
      <c r="DK30" s="8">
        <f>leadsadded*$H$27</f>
        <v>30</v>
      </c>
      <c r="DL30" s="8">
        <f>leadsadded*$H$26</f>
        <v>0</v>
      </c>
      <c r="DM30" s="8">
        <f>leadsadded*$H$25</f>
        <v>30</v>
      </c>
      <c r="DN30" s="8">
        <f>leadsadded*$H$24</f>
        <v>0</v>
      </c>
      <c r="DO30" s="8">
        <f>leadsadded*$H$23</f>
        <v>30</v>
      </c>
      <c r="DP30" s="8"/>
      <c r="DQ30" s="8"/>
      <c r="DR30" s="8"/>
      <c r="DS30" s="8"/>
      <c r="DT30" s="8"/>
      <c r="DU30" s="8"/>
      <c r="DV30" s="8"/>
      <c r="DW30" s="8"/>
      <c r="DX30" s="8"/>
      <c r="DY30" s="8"/>
      <c r="DZ30" s="8"/>
      <c r="EA30" s="8"/>
      <c r="EB30" s="8"/>
      <c r="EC30" s="8"/>
      <c r="ED30" s="8"/>
      <c r="EE30" s="8"/>
      <c r="EF30" s="8"/>
      <c r="EG30" s="8"/>
      <c r="EH30" s="8"/>
      <c r="EI30" s="8"/>
      <c r="EJ30" s="8"/>
      <c r="EK30" s="8"/>
      <c r="EL30" s="8"/>
    </row>
    <row r="31" spans="1:142" x14ac:dyDescent="0.2">
      <c r="B31" s="19"/>
      <c r="C31" s="19"/>
      <c r="D31" s="19"/>
      <c r="E31" s="23">
        <v>9</v>
      </c>
      <c r="F31" s="51"/>
      <c r="G31" s="74"/>
      <c r="H31" s="75"/>
      <c r="I31" s="19"/>
      <c r="J31" s="24"/>
      <c r="K31" s="17"/>
      <c r="L31" s="19"/>
      <c r="M31" s="19"/>
      <c r="N31" s="26"/>
      <c r="O31" s="32"/>
      <c r="P31" s="82"/>
      <c r="Q31" s="83"/>
      <c r="R31" s="83"/>
      <c r="S31" s="83"/>
      <c r="T31" s="83"/>
      <c r="U31" s="83"/>
      <c r="V31" s="83"/>
      <c r="W31" s="83"/>
      <c r="X31" s="2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M31" s="8">
        <f t="shared" si="15"/>
        <v>8</v>
      </c>
      <c r="BN31" s="8">
        <f t="shared" si="0"/>
        <v>8</v>
      </c>
      <c r="BO31" s="8"/>
      <c r="BP31" s="8">
        <f t="shared" si="3"/>
        <v>120</v>
      </c>
      <c r="BQ31" s="8">
        <f t="shared" si="4"/>
        <v>120</v>
      </c>
      <c r="BR31" s="8">
        <f t="shared" si="5"/>
        <v>240</v>
      </c>
      <c r="BS31" s="8">
        <f t="shared" si="12"/>
        <v>240</v>
      </c>
      <c r="BT31" s="8">
        <f t="shared" si="6"/>
        <v>300</v>
      </c>
      <c r="BU31" s="8" t="str">
        <f t="shared" si="7"/>
        <v>Under</v>
      </c>
      <c r="BV31" s="8">
        <f t="shared" si="1"/>
        <v>120</v>
      </c>
      <c r="BW31" s="8">
        <f t="shared" si="8"/>
        <v>180</v>
      </c>
      <c r="BX31" s="8">
        <f t="shared" si="13"/>
        <v>300</v>
      </c>
      <c r="BY31" s="8">
        <f t="shared" si="14"/>
        <v>450</v>
      </c>
      <c r="BZ31" s="8">
        <f t="shared" si="2"/>
        <v>8</v>
      </c>
      <c r="CA31" s="5">
        <f t="shared" si="9"/>
        <v>0.26666666666666666</v>
      </c>
      <c r="CB31" s="5">
        <f t="shared" si="10"/>
        <v>0.4</v>
      </c>
      <c r="CC31" s="5">
        <f t="shared" si="11"/>
        <v>0</v>
      </c>
      <c r="CD31" s="8">
        <f>leadsadded*$G$30</f>
        <v>30</v>
      </c>
      <c r="CE31" s="8">
        <f>leadsadded*$G$29</f>
        <v>0</v>
      </c>
      <c r="CF31" s="8">
        <f>leadsadded*$G$28</f>
        <v>0</v>
      </c>
      <c r="CG31" s="8">
        <f>leadsadded*$G$27</f>
        <v>30</v>
      </c>
      <c r="CH31" s="8">
        <f>leadsadded*$G$26</f>
        <v>0</v>
      </c>
      <c r="CI31" s="8">
        <f>leadsadded*$G$25</f>
        <v>30</v>
      </c>
      <c r="CJ31" s="8">
        <f>leadsadded*$G$24</f>
        <v>0</v>
      </c>
      <c r="CK31" s="8">
        <f>leadsadded*$G$23</f>
        <v>30</v>
      </c>
      <c r="CL31" s="8"/>
      <c r="CM31" s="8"/>
      <c r="CN31" s="8"/>
      <c r="CO31" s="8"/>
      <c r="CP31" s="8"/>
      <c r="CQ31" s="8"/>
      <c r="CR31" s="8"/>
      <c r="CS31" s="8"/>
      <c r="CT31" s="8"/>
      <c r="CU31" s="8"/>
      <c r="CV31" s="8"/>
      <c r="CW31" s="8"/>
      <c r="CX31" s="8"/>
      <c r="CY31" s="8"/>
      <c r="CZ31" s="8"/>
      <c r="DA31" s="8"/>
      <c r="DB31" s="8"/>
      <c r="DC31" s="8"/>
      <c r="DD31" s="8"/>
      <c r="DE31" s="8"/>
      <c r="DF31" s="8"/>
      <c r="DG31" s="8"/>
      <c r="DH31" s="8"/>
      <c r="DI31" s="8">
        <f>leadsadded*$H$30</f>
        <v>30</v>
      </c>
      <c r="DJ31" s="8">
        <f>leadsadded*$H$29</f>
        <v>0</v>
      </c>
      <c r="DK31" s="8">
        <f>leadsadded*$H$28</f>
        <v>0</v>
      </c>
      <c r="DL31" s="8">
        <f>leadsadded*$H$27</f>
        <v>30</v>
      </c>
      <c r="DM31" s="8">
        <f>leadsadded*$H$26</f>
        <v>0</v>
      </c>
      <c r="DN31" s="8">
        <f>leadsadded*$H$25</f>
        <v>30</v>
      </c>
      <c r="DO31" s="8">
        <f>leadsadded*$H$24</f>
        <v>0</v>
      </c>
      <c r="DP31" s="8">
        <f>leadsadded*$H$23</f>
        <v>30</v>
      </c>
      <c r="DQ31" s="8"/>
      <c r="DR31" s="8"/>
      <c r="DS31" s="8"/>
      <c r="DT31" s="8"/>
      <c r="DU31" s="8"/>
      <c r="DV31" s="8"/>
      <c r="DW31" s="8"/>
      <c r="DX31" s="8"/>
      <c r="DY31" s="8"/>
      <c r="DZ31" s="8"/>
      <c r="EA31" s="8"/>
      <c r="EB31" s="8"/>
      <c r="EC31" s="8"/>
      <c r="ED31" s="8"/>
      <c r="EE31" s="8"/>
      <c r="EF31" s="8"/>
      <c r="EG31" s="8"/>
      <c r="EH31" s="8"/>
      <c r="EI31" s="8"/>
      <c r="EJ31" s="8"/>
      <c r="EK31" s="8"/>
      <c r="EL31" s="8"/>
    </row>
    <row r="32" spans="1:142" ht="16" customHeight="1" x14ac:dyDescent="0.2">
      <c r="B32" s="19"/>
      <c r="C32" s="19"/>
      <c r="D32" s="19"/>
      <c r="E32" s="23">
        <v>10</v>
      </c>
      <c r="F32" s="51"/>
      <c r="G32" s="74"/>
      <c r="H32" s="75"/>
      <c r="I32" s="19"/>
      <c r="J32" s="19"/>
      <c r="K32" s="15"/>
      <c r="L32" s="19"/>
      <c r="M32" s="19"/>
      <c r="N32" s="94">
        <f>SUM(G23:H52)</f>
        <v>8</v>
      </c>
      <c r="O32" s="95" t="s">
        <v>34</v>
      </c>
      <c r="P32" s="96" t="str">
        <f>"Your touch pattern requires "&amp;SUM(G23:H52)&amp; " touches per lead over "&amp;BN21&amp;" days."</f>
        <v>Your touch pattern requires 8 touches per lead over 8 days.</v>
      </c>
      <c r="Q32" s="97"/>
      <c r="R32" s="97"/>
      <c r="S32" s="97"/>
      <c r="T32" s="97"/>
      <c r="U32" s="97"/>
      <c r="V32" s="97"/>
      <c r="W32" s="97"/>
      <c r="X32" s="2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M32" s="8">
        <f t="shared" si="15"/>
        <v>9</v>
      </c>
      <c r="BN32" s="8" t="str">
        <f t="shared" si="0"/>
        <v/>
      </c>
      <c r="BO32" s="8"/>
      <c r="BP32" s="8">
        <f t="shared" si="3"/>
        <v>120</v>
      </c>
      <c r="BQ32" s="8">
        <f t="shared" si="4"/>
        <v>120</v>
      </c>
      <c r="BR32" s="8">
        <f t="shared" si="5"/>
        <v>240</v>
      </c>
      <c r="BS32" s="8">
        <f t="shared" si="12"/>
        <v>240</v>
      </c>
      <c r="BT32" s="8">
        <f t="shared" si="6"/>
        <v>300</v>
      </c>
      <c r="BU32" s="8" t="str">
        <f t="shared" si="7"/>
        <v>Under</v>
      </c>
      <c r="BV32" s="8">
        <f t="shared" si="1"/>
        <v>120</v>
      </c>
      <c r="BW32" s="8">
        <f t="shared" si="8"/>
        <v>180</v>
      </c>
      <c r="BX32" s="8">
        <f t="shared" si="13"/>
        <v>300</v>
      </c>
      <c r="BY32" s="8">
        <f t="shared" si="14"/>
        <v>450</v>
      </c>
      <c r="BZ32" s="8">
        <f t="shared" si="2"/>
        <v>9</v>
      </c>
      <c r="CA32" s="5">
        <f t="shared" si="9"/>
        <v>0.26666666666666666</v>
      </c>
      <c r="CB32" s="5">
        <f t="shared" si="10"/>
        <v>0.4</v>
      </c>
      <c r="CC32" s="5">
        <f t="shared" si="11"/>
        <v>0</v>
      </c>
      <c r="CD32" s="8">
        <f>leadsadded*$G$31</f>
        <v>0</v>
      </c>
      <c r="CE32" s="8">
        <f>leadsadded*$G$30</f>
        <v>30</v>
      </c>
      <c r="CF32" s="8">
        <f>leadsadded*$G$29</f>
        <v>0</v>
      </c>
      <c r="CG32" s="8">
        <f>leadsadded*$G$28</f>
        <v>0</v>
      </c>
      <c r="CH32" s="8">
        <f>leadsadded*$G$27</f>
        <v>30</v>
      </c>
      <c r="CI32" s="8">
        <f>leadsadded*$G$26</f>
        <v>0</v>
      </c>
      <c r="CJ32" s="8">
        <f>leadsadded*$G$25</f>
        <v>30</v>
      </c>
      <c r="CK32" s="8">
        <f>leadsadded*$G$24</f>
        <v>0</v>
      </c>
      <c r="CL32" s="8">
        <f>leadsadded*$G$23</f>
        <v>30</v>
      </c>
      <c r="CM32" s="8"/>
      <c r="CN32" s="8"/>
      <c r="CO32" s="8"/>
      <c r="CP32" s="8"/>
      <c r="CQ32" s="8"/>
      <c r="CR32" s="8"/>
      <c r="CS32" s="8"/>
      <c r="CT32" s="8"/>
      <c r="CU32" s="8"/>
      <c r="CV32" s="8"/>
      <c r="CW32" s="8"/>
      <c r="CX32" s="8"/>
      <c r="CY32" s="8"/>
      <c r="CZ32" s="8"/>
      <c r="DA32" s="8"/>
      <c r="DB32" s="8"/>
      <c r="DC32" s="8"/>
      <c r="DD32" s="8"/>
      <c r="DE32" s="8"/>
      <c r="DF32" s="8"/>
      <c r="DG32" s="8"/>
      <c r="DH32" s="8"/>
      <c r="DI32" s="8">
        <f>leadsadded*$H$31</f>
        <v>0</v>
      </c>
      <c r="DJ32" s="8">
        <f>leadsadded*$H$30</f>
        <v>30</v>
      </c>
      <c r="DK32" s="8">
        <f>leadsadded*$H$29</f>
        <v>0</v>
      </c>
      <c r="DL32" s="8">
        <f>leadsadded*$H$28</f>
        <v>0</v>
      </c>
      <c r="DM32" s="8">
        <f>leadsadded*$H$27</f>
        <v>30</v>
      </c>
      <c r="DN32" s="8">
        <f>leadsadded*$H$26</f>
        <v>0</v>
      </c>
      <c r="DO32" s="8">
        <f>leadsadded*$H$25</f>
        <v>30</v>
      </c>
      <c r="DP32" s="8">
        <f>leadsadded*$H$24</f>
        <v>0</v>
      </c>
      <c r="DQ32" s="8">
        <f>leadsadded*$H$23</f>
        <v>30</v>
      </c>
      <c r="DR32" s="8"/>
      <c r="DS32" s="8"/>
      <c r="DT32" s="8"/>
      <c r="DU32" s="8"/>
      <c r="DV32" s="8"/>
      <c r="DW32" s="8"/>
      <c r="DX32" s="8"/>
      <c r="DY32" s="8"/>
      <c r="DZ32" s="8"/>
      <c r="EA32" s="8"/>
      <c r="EB32" s="8"/>
      <c r="EC32" s="8"/>
      <c r="ED32" s="8"/>
      <c r="EE32" s="8"/>
      <c r="EF32" s="8"/>
      <c r="EG32" s="8"/>
      <c r="EH32" s="8"/>
      <c r="EI32" s="8"/>
      <c r="EJ32" s="8"/>
      <c r="EK32" s="8"/>
      <c r="EL32" s="8"/>
    </row>
    <row r="33" spans="2:142" ht="15" customHeight="1" x14ac:dyDescent="0.2">
      <c r="B33" s="19"/>
      <c r="C33" s="19"/>
      <c r="D33" s="19"/>
      <c r="E33" s="23">
        <v>11</v>
      </c>
      <c r="F33" s="51"/>
      <c r="G33" s="74"/>
      <c r="H33" s="75"/>
      <c r="I33" s="19"/>
      <c r="J33" s="19"/>
      <c r="K33" s="15"/>
      <c r="L33" s="19"/>
      <c r="M33" s="19"/>
      <c r="N33" s="94"/>
      <c r="O33" s="95"/>
      <c r="P33" s="96"/>
      <c r="Q33" s="97"/>
      <c r="R33" s="97"/>
      <c r="S33" s="97"/>
      <c r="T33" s="97"/>
      <c r="U33" s="97"/>
      <c r="V33" s="97"/>
      <c r="W33" s="97"/>
      <c r="X33" s="2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M33" s="8">
        <f t="shared" si="15"/>
        <v>10</v>
      </c>
      <c r="BN33" s="8" t="str">
        <f t="shared" si="0"/>
        <v/>
      </c>
      <c r="BO33" s="8"/>
      <c r="BP33" s="8">
        <f t="shared" si="3"/>
        <v>120</v>
      </c>
      <c r="BQ33" s="8">
        <f t="shared" si="4"/>
        <v>120</v>
      </c>
      <c r="BR33" s="8">
        <f t="shared" si="5"/>
        <v>240</v>
      </c>
      <c r="BS33" s="8">
        <f t="shared" si="12"/>
        <v>240</v>
      </c>
      <c r="BT33" s="8">
        <f t="shared" si="6"/>
        <v>300</v>
      </c>
      <c r="BU33" s="8" t="str">
        <f t="shared" si="7"/>
        <v>Under</v>
      </c>
      <c r="BV33" s="8">
        <f t="shared" si="1"/>
        <v>120</v>
      </c>
      <c r="BW33" s="8">
        <f t="shared" si="8"/>
        <v>180</v>
      </c>
      <c r="BX33" s="8">
        <f t="shared" si="13"/>
        <v>300</v>
      </c>
      <c r="BY33" s="8">
        <f t="shared" si="14"/>
        <v>450</v>
      </c>
      <c r="BZ33" s="8">
        <f t="shared" si="2"/>
        <v>10</v>
      </c>
      <c r="CA33" s="5">
        <f t="shared" si="9"/>
        <v>0.26666666666666666</v>
      </c>
      <c r="CB33" s="5">
        <f t="shared" si="10"/>
        <v>0.4</v>
      </c>
      <c r="CC33" s="5">
        <f t="shared" si="11"/>
        <v>0</v>
      </c>
      <c r="CD33" s="8">
        <f>leadsadded*$G$32</f>
        <v>0</v>
      </c>
      <c r="CE33" s="8">
        <f>leadsadded*$G$31</f>
        <v>0</v>
      </c>
      <c r="CF33" s="8">
        <f>leadsadded*$G$30</f>
        <v>30</v>
      </c>
      <c r="CG33" s="8">
        <f>leadsadded*$G$29</f>
        <v>0</v>
      </c>
      <c r="CH33" s="8">
        <f>leadsadded*$G$28</f>
        <v>0</v>
      </c>
      <c r="CI33" s="8">
        <f>leadsadded*$G$27</f>
        <v>30</v>
      </c>
      <c r="CJ33" s="8">
        <f>leadsadded*$G$26</f>
        <v>0</v>
      </c>
      <c r="CK33" s="8">
        <f>leadsadded*$G$25</f>
        <v>30</v>
      </c>
      <c r="CL33" s="8">
        <f>leadsadded*$G$24</f>
        <v>0</v>
      </c>
      <c r="CM33" s="8">
        <f>leadsadded*$G$23</f>
        <v>30</v>
      </c>
      <c r="CN33" s="8"/>
      <c r="CO33" s="8"/>
      <c r="CP33" s="8"/>
      <c r="CQ33" s="8"/>
      <c r="CR33" s="8"/>
      <c r="CS33" s="8"/>
      <c r="CT33" s="8"/>
      <c r="CU33" s="8"/>
      <c r="CV33" s="8"/>
      <c r="CW33" s="8"/>
      <c r="CX33" s="8"/>
      <c r="CY33" s="8"/>
      <c r="CZ33" s="8"/>
      <c r="DA33" s="8"/>
      <c r="DB33" s="8"/>
      <c r="DC33" s="8"/>
      <c r="DD33" s="8"/>
      <c r="DE33" s="8"/>
      <c r="DF33" s="8"/>
      <c r="DG33" s="8"/>
      <c r="DH33" s="8"/>
      <c r="DI33" s="8">
        <f>leadsadded*$H$32</f>
        <v>0</v>
      </c>
      <c r="DJ33" s="8">
        <f>leadsadded*$H$31</f>
        <v>0</v>
      </c>
      <c r="DK33" s="8">
        <f>leadsadded*$H$30</f>
        <v>30</v>
      </c>
      <c r="DL33" s="8">
        <f>leadsadded*$H$29</f>
        <v>0</v>
      </c>
      <c r="DM33" s="8">
        <f>leadsadded*$H$28</f>
        <v>0</v>
      </c>
      <c r="DN33" s="8">
        <f>leadsadded*$H$27</f>
        <v>30</v>
      </c>
      <c r="DO33" s="8">
        <f>leadsadded*$H$26</f>
        <v>0</v>
      </c>
      <c r="DP33" s="8">
        <f>leadsadded*$H$25</f>
        <v>30</v>
      </c>
      <c r="DQ33" s="8">
        <f>leadsadded*$H$24</f>
        <v>0</v>
      </c>
      <c r="DR33" s="8">
        <f>leadsadded*$H$23</f>
        <v>30</v>
      </c>
      <c r="DS33" s="8"/>
      <c r="DT33" s="8"/>
      <c r="DU33" s="8"/>
      <c r="DV33" s="8"/>
      <c r="DW33" s="8"/>
      <c r="DX33" s="8"/>
      <c r="DY33" s="8"/>
      <c r="DZ33" s="8"/>
      <c r="EA33" s="8"/>
      <c r="EB33" s="8"/>
      <c r="EC33" s="8"/>
      <c r="ED33" s="8"/>
      <c r="EE33" s="8"/>
      <c r="EF33" s="8"/>
      <c r="EG33" s="8"/>
      <c r="EH33" s="8"/>
      <c r="EI33" s="8"/>
      <c r="EJ33" s="8"/>
      <c r="EK33" s="8"/>
      <c r="EL33" s="8"/>
    </row>
    <row r="34" spans="2:142" ht="15" customHeight="1" x14ac:dyDescent="0.2">
      <c r="B34" s="19"/>
      <c r="C34" s="19"/>
      <c r="D34" s="19"/>
      <c r="E34" s="23">
        <v>12</v>
      </c>
      <c r="F34" s="51"/>
      <c r="G34" s="74"/>
      <c r="H34" s="75"/>
      <c r="I34" s="19"/>
      <c r="J34" s="19"/>
      <c r="K34" s="15"/>
      <c r="L34" s="19"/>
      <c r="M34" s="19"/>
      <c r="N34" s="94"/>
      <c r="O34" s="95"/>
      <c r="P34" s="96"/>
      <c r="Q34" s="97"/>
      <c r="R34" s="97"/>
      <c r="S34" s="97"/>
      <c r="T34" s="97"/>
      <c r="U34" s="97"/>
      <c r="V34" s="97"/>
      <c r="W34" s="97"/>
      <c r="X34" s="2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M34" s="8">
        <f t="shared" si="15"/>
        <v>11</v>
      </c>
      <c r="BN34" s="8" t="str">
        <f t="shared" si="0"/>
        <v/>
      </c>
      <c r="BO34" s="8"/>
      <c r="BP34" s="8">
        <f t="shared" si="3"/>
        <v>120</v>
      </c>
      <c r="BQ34" s="8">
        <f t="shared" si="4"/>
        <v>120</v>
      </c>
      <c r="BR34" s="8">
        <f t="shared" si="5"/>
        <v>240</v>
      </c>
      <c r="BS34" s="8">
        <f t="shared" si="12"/>
        <v>240</v>
      </c>
      <c r="BT34" s="8">
        <f t="shared" si="6"/>
        <v>300</v>
      </c>
      <c r="BU34" s="8" t="str">
        <f t="shared" si="7"/>
        <v>Under</v>
      </c>
      <c r="BV34" s="8">
        <f t="shared" si="1"/>
        <v>120</v>
      </c>
      <c r="BW34" s="8">
        <f t="shared" si="8"/>
        <v>180</v>
      </c>
      <c r="BX34" s="8">
        <f t="shared" si="13"/>
        <v>300</v>
      </c>
      <c r="BY34" s="8">
        <f t="shared" si="14"/>
        <v>450</v>
      </c>
      <c r="BZ34" s="8">
        <f t="shared" si="2"/>
        <v>11</v>
      </c>
      <c r="CA34" s="5">
        <f t="shared" si="9"/>
        <v>0.26666666666666666</v>
      </c>
      <c r="CB34" s="5">
        <f t="shared" si="10"/>
        <v>0.4</v>
      </c>
      <c r="CC34" s="5">
        <f t="shared" si="11"/>
        <v>0</v>
      </c>
      <c r="CD34" s="8">
        <f>leadsadded*$G$33</f>
        <v>0</v>
      </c>
      <c r="CE34" s="8">
        <f>leadsadded*$G$32</f>
        <v>0</v>
      </c>
      <c r="CF34" s="8">
        <f>leadsadded*$G$31</f>
        <v>0</v>
      </c>
      <c r="CG34" s="8">
        <f>leadsadded*$G$30</f>
        <v>30</v>
      </c>
      <c r="CH34" s="8">
        <f>leadsadded*$G$29</f>
        <v>0</v>
      </c>
      <c r="CI34" s="8">
        <f>leadsadded*$G$28</f>
        <v>0</v>
      </c>
      <c r="CJ34" s="8">
        <f>leadsadded*$G$27</f>
        <v>30</v>
      </c>
      <c r="CK34" s="8">
        <f>leadsadded*$G$26</f>
        <v>0</v>
      </c>
      <c r="CL34" s="8">
        <f>leadsadded*$G$25</f>
        <v>30</v>
      </c>
      <c r="CM34" s="8">
        <f>leadsadded*$G$24</f>
        <v>0</v>
      </c>
      <c r="CN34" s="8">
        <f>leadsadded*$G$23</f>
        <v>30</v>
      </c>
      <c r="CO34" s="8"/>
      <c r="CP34" s="8"/>
      <c r="CQ34" s="8"/>
      <c r="CR34" s="8"/>
      <c r="CS34" s="8"/>
      <c r="CT34" s="8"/>
      <c r="CU34" s="8"/>
      <c r="CV34" s="8"/>
      <c r="CW34" s="8"/>
      <c r="CX34" s="8"/>
      <c r="CY34" s="8"/>
      <c r="CZ34" s="8"/>
      <c r="DA34" s="8"/>
      <c r="DB34" s="8"/>
      <c r="DC34" s="8"/>
      <c r="DD34" s="8"/>
      <c r="DE34" s="8"/>
      <c r="DF34" s="8"/>
      <c r="DG34" s="8"/>
      <c r="DH34" s="8"/>
      <c r="DI34" s="8">
        <f>leadsadded*$H$33</f>
        <v>0</v>
      </c>
      <c r="DJ34" s="8">
        <f>leadsadded*$H$32</f>
        <v>0</v>
      </c>
      <c r="DK34" s="8">
        <f>leadsadded*$H$31</f>
        <v>0</v>
      </c>
      <c r="DL34" s="8">
        <f>leadsadded*$H$30</f>
        <v>30</v>
      </c>
      <c r="DM34" s="8">
        <f>leadsadded*$H$29</f>
        <v>0</v>
      </c>
      <c r="DN34" s="8">
        <f>leadsadded*$H$28</f>
        <v>0</v>
      </c>
      <c r="DO34" s="8">
        <f>leadsadded*$H$27</f>
        <v>30</v>
      </c>
      <c r="DP34" s="8">
        <f>leadsadded*$H$26</f>
        <v>0</v>
      </c>
      <c r="DQ34" s="8">
        <f>leadsadded*$H$25</f>
        <v>30</v>
      </c>
      <c r="DR34" s="8">
        <f>leadsadded*$H$24</f>
        <v>0</v>
      </c>
      <c r="DS34" s="8">
        <f>leadsadded*$H$23</f>
        <v>30</v>
      </c>
      <c r="DT34" s="8"/>
      <c r="DU34" s="8"/>
      <c r="DV34" s="8"/>
      <c r="DW34" s="8"/>
      <c r="DX34" s="8"/>
      <c r="DY34" s="8"/>
      <c r="DZ34" s="8"/>
      <c r="EA34" s="8"/>
      <c r="EB34" s="8"/>
      <c r="EC34" s="8"/>
      <c r="ED34" s="8"/>
      <c r="EE34" s="8"/>
      <c r="EF34" s="8"/>
      <c r="EG34" s="8"/>
      <c r="EH34" s="8"/>
      <c r="EI34" s="8"/>
      <c r="EJ34" s="8"/>
      <c r="EK34" s="8"/>
      <c r="EL34" s="8"/>
    </row>
    <row r="35" spans="2:142" x14ac:dyDescent="0.2">
      <c r="B35" s="19"/>
      <c r="C35" s="19"/>
      <c r="D35" s="19"/>
      <c r="E35" s="23">
        <v>13</v>
      </c>
      <c r="F35" s="51"/>
      <c r="G35" s="74"/>
      <c r="H35" s="75"/>
      <c r="I35" s="19"/>
      <c r="J35" s="19"/>
      <c r="K35" s="15"/>
      <c r="L35" s="19"/>
      <c r="M35" s="19"/>
      <c r="N35" s="30"/>
      <c r="O35" s="31"/>
      <c r="P35" s="80"/>
      <c r="Q35" s="81"/>
      <c r="R35" s="81"/>
      <c r="S35" s="81"/>
      <c r="T35" s="81"/>
      <c r="U35" s="81"/>
      <c r="V35" s="81"/>
      <c r="W35" s="81"/>
      <c r="X35" s="2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M35" s="8">
        <f t="shared" si="15"/>
        <v>12</v>
      </c>
      <c r="BN35" s="8" t="str">
        <f t="shared" si="0"/>
        <v/>
      </c>
      <c r="BO35" s="8"/>
      <c r="BP35" s="8">
        <f t="shared" si="3"/>
        <v>120</v>
      </c>
      <c r="BQ35" s="8">
        <f t="shared" si="4"/>
        <v>120</v>
      </c>
      <c r="BR35" s="8">
        <f t="shared" si="5"/>
        <v>240</v>
      </c>
      <c r="BS35" s="8">
        <f t="shared" si="12"/>
        <v>240</v>
      </c>
      <c r="BT35" s="8">
        <f t="shared" si="6"/>
        <v>300</v>
      </c>
      <c r="BU35" s="8" t="str">
        <f t="shared" si="7"/>
        <v>Under</v>
      </c>
      <c r="BV35" s="8">
        <f t="shared" si="1"/>
        <v>120</v>
      </c>
      <c r="BW35" s="8">
        <f t="shared" si="8"/>
        <v>180</v>
      </c>
      <c r="BX35" s="8">
        <f t="shared" si="13"/>
        <v>300</v>
      </c>
      <c r="BY35" s="8">
        <f t="shared" si="14"/>
        <v>450</v>
      </c>
      <c r="BZ35" s="8">
        <f t="shared" si="2"/>
        <v>12</v>
      </c>
      <c r="CA35" s="5">
        <f t="shared" si="9"/>
        <v>0.26666666666666666</v>
      </c>
      <c r="CB35" s="5">
        <f t="shared" si="10"/>
        <v>0.4</v>
      </c>
      <c r="CC35" s="5">
        <f t="shared" si="11"/>
        <v>0</v>
      </c>
      <c r="CD35" s="8">
        <f>leadsadded*$G$34</f>
        <v>0</v>
      </c>
      <c r="CE35" s="8">
        <f>leadsadded*$G$33</f>
        <v>0</v>
      </c>
      <c r="CF35" s="8">
        <f>leadsadded*$G$32</f>
        <v>0</v>
      </c>
      <c r="CG35" s="8">
        <f>leadsadded*$G$31</f>
        <v>0</v>
      </c>
      <c r="CH35" s="8">
        <f>leadsadded*$G$30</f>
        <v>30</v>
      </c>
      <c r="CI35" s="8">
        <f>leadsadded*$G$29</f>
        <v>0</v>
      </c>
      <c r="CJ35" s="8">
        <f>leadsadded*$G$28</f>
        <v>0</v>
      </c>
      <c r="CK35" s="8">
        <f>leadsadded*$G$27</f>
        <v>30</v>
      </c>
      <c r="CL35" s="8">
        <f>leadsadded*$G$26</f>
        <v>0</v>
      </c>
      <c r="CM35" s="8">
        <f>leadsadded*$G$25</f>
        <v>30</v>
      </c>
      <c r="CN35" s="8">
        <f>leadsadded*$G$24</f>
        <v>0</v>
      </c>
      <c r="CO35" s="8">
        <f>leadsadded*$G$23</f>
        <v>30</v>
      </c>
      <c r="CP35" s="8"/>
      <c r="CQ35" s="8"/>
      <c r="CR35" s="8"/>
      <c r="CS35" s="8"/>
      <c r="CT35" s="8"/>
      <c r="CU35" s="8"/>
      <c r="CV35" s="8"/>
      <c r="CW35" s="8"/>
      <c r="CX35" s="8"/>
      <c r="CY35" s="8"/>
      <c r="CZ35" s="8"/>
      <c r="DA35" s="8"/>
      <c r="DB35" s="8"/>
      <c r="DC35" s="8"/>
      <c r="DD35" s="8"/>
      <c r="DE35" s="8"/>
      <c r="DF35" s="8"/>
      <c r="DG35" s="8"/>
      <c r="DH35" s="8"/>
      <c r="DI35" s="8">
        <f>leadsadded*$H$34</f>
        <v>0</v>
      </c>
      <c r="DJ35" s="8">
        <f>leadsadded*$H$33</f>
        <v>0</v>
      </c>
      <c r="DK35" s="8">
        <f>leadsadded*$H$32</f>
        <v>0</v>
      </c>
      <c r="DL35" s="8">
        <f>leadsadded*$H$31</f>
        <v>0</v>
      </c>
      <c r="DM35" s="8">
        <f>leadsadded*$H$30</f>
        <v>30</v>
      </c>
      <c r="DN35" s="8">
        <f>leadsadded*$H$29</f>
        <v>0</v>
      </c>
      <c r="DO35" s="8">
        <f>leadsadded*$H$28</f>
        <v>0</v>
      </c>
      <c r="DP35" s="8">
        <f>leadsadded*$H$27</f>
        <v>30</v>
      </c>
      <c r="DQ35" s="8">
        <f>leadsadded*$H$26</f>
        <v>0</v>
      </c>
      <c r="DR35" s="8">
        <f>leadsadded*$H$25</f>
        <v>30</v>
      </c>
      <c r="DS35" s="8">
        <f>leadsadded*$H$24</f>
        <v>0</v>
      </c>
      <c r="DT35" s="8">
        <f>leadsadded*$H$23</f>
        <v>30</v>
      </c>
      <c r="DU35" s="8"/>
      <c r="DV35" s="8"/>
      <c r="DW35" s="8"/>
      <c r="DX35" s="8"/>
      <c r="DY35" s="8"/>
      <c r="DZ35" s="8"/>
      <c r="EA35" s="8"/>
      <c r="EB35" s="8"/>
      <c r="EC35" s="8"/>
      <c r="ED35" s="8"/>
      <c r="EE35" s="8"/>
      <c r="EF35" s="8"/>
      <c r="EG35" s="8"/>
      <c r="EH35" s="8"/>
      <c r="EI35" s="8"/>
      <c r="EJ35" s="8"/>
      <c r="EK35" s="8"/>
      <c r="EL35" s="8"/>
    </row>
    <row r="36" spans="2:142" x14ac:dyDescent="0.2">
      <c r="B36" s="19"/>
      <c r="C36" s="19"/>
      <c r="D36" s="19"/>
      <c r="E36" s="23">
        <v>14</v>
      </c>
      <c r="F36" s="51"/>
      <c r="G36" s="74"/>
      <c r="H36" s="75"/>
      <c r="I36" s="19"/>
      <c r="J36" s="19"/>
      <c r="K36" s="15"/>
      <c r="L36" s="19"/>
      <c r="M36" s="19"/>
      <c r="N36" s="26"/>
      <c r="O36" s="32"/>
      <c r="P36" s="82"/>
      <c r="Q36" s="83"/>
      <c r="R36" s="83"/>
      <c r="S36" s="83"/>
      <c r="T36" s="83"/>
      <c r="U36" s="83"/>
      <c r="V36" s="83"/>
      <c r="W36" s="83"/>
      <c r="X36" s="2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M36" s="8">
        <f t="shared" si="15"/>
        <v>13</v>
      </c>
      <c r="BN36" s="8" t="str">
        <f t="shared" si="0"/>
        <v/>
      </c>
      <c r="BO36" s="8"/>
      <c r="BP36" s="8">
        <f t="shared" si="3"/>
        <v>120</v>
      </c>
      <c r="BQ36" s="8">
        <f t="shared" si="4"/>
        <v>120</v>
      </c>
      <c r="BR36" s="8">
        <f t="shared" si="5"/>
        <v>240</v>
      </c>
      <c r="BS36" s="8">
        <f t="shared" si="12"/>
        <v>240</v>
      </c>
      <c r="BT36" s="8">
        <f t="shared" si="6"/>
        <v>300</v>
      </c>
      <c r="BU36" s="8" t="str">
        <f t="shared" si="7"/>
        <v>Under</v>
      </c>
      <c r="BV36" s="8">
        <f t="shared" si="1"/>
        <v>120</v>
      </c>
      <c r="BW36" s="8">
        <f t="shared" si="8"/>
        <v>180</v>
      </c>
      <c r="BX36" s="8">
        <f t="shared" si="13"/>
        <v>300</v>
      </c>
      <c r="BY36" s="8">
        <f t="shared" si="14"/>
        <v>450</v>
      </c>
      <c r="BZ36" s="8">
        <f t="shared" si="2"/>
        <v>13</v>
      </c>
      <c r="CA36" s="5">
        <f t="shared" si="9"/>
        <v>0.26666666666666666</v>
      </c>
      <c r="CB36" s="5">
        <f t="shared" si="10"/>
        <v>0.4</v>
      </c>
      <c r="CC36" s="5">
        <f t="shared" si="11"/>
        <v>0</v>
      </c>
      <c r="CD36" s="8">
        <f>leadsadded*$G$35</f>
        <v>0</v>
      </c>
      <c r="CE36" s="8">
        <f>leadsadded*$G$34</f>
        <v>0</v>
      </c>
      <c r="CF36" s="8">
        <f>leadsadded*$G$33</f>
        <v>0</v>
      </c>
      <c r="CG36" s="8">
        <f>leadsadded*$G$32</f>
        <v>0</v>
      </c>
      <c r="CH36" s="8">
        <f>leadsadded*$G$31</f>
        <v>0</v>
      </c>
      <c r="CI36" s="8">
        <f>leadsadded*$G$30</f>
        <v>30</v>
      </c>
      <c r="CJ36" s="8">
        <f>leadsadded*$G$29</f>
        <v>0</v>
      </c>
      <c r="CK36" s="8">
        <f>leadsadded*$G$28</f>
        <v>0</v>
      </c>
      <c r="CL36" s="8">
        <f>leadsadded*$G$27</f>
        <v>30</v>
      </c>
      <c r="CM36" s="8">
        <f>leadsadded*$G$26</f>
        <v>0</v>
      </c>
      <c r="CN36" s="8">
        <f>leadsadded*$G$25</f>
        <v>30</v>
      </c>
      <c r="CO36" s="8">
        <f>leadsadded*$G$24</f>
        <v>0</v>
      </c>
      <c r="CP36" s="8">
        <f>leadsadded*$G$23</f>
        <v>30</v>
      </c>
      <c r="CQ36" s="8"/>
      <c r="CR36" s="8"/>
      <c r="CS36" s="8"/>
      <c r="CT36" s="8"/>
      <c r="CU36" s="8"/>
      <c r="CV36" s="8"/>
      <c r="CW36" s="8"/>
      <c r="CX36" s="8"/>
      <c r="CY36" s="8"/>
      <c r="CZ36" s="8"/>
      <c r="DA36" s="8"/>
      <c r="DB36" s="8"/>
      <c r="DC36" s="8"/>
      <c r="DD36" s="8"/>
      <c r="DE36" s="8"/>
      <c r="DF36" s="8"/>
      <c r="DG36" s="8"/>
      <c r="DH36" s="8"/>
      <c r="DI36" s="8">
        <f>leadsadded*$H$35</f>
        <v>0</v>
      </c>
      <c r="DJ36" s="8">
        <f>leadsadded*$H$34</f>
        <v>0</v>
      </c>
      <c r="DK36" s="8">
        <f>leadsadded*$H$33</f>
        <v>0</v>
      </c>
      <c r="DL36" s="8">
        <f>leadsadded*$H$32</f>
        <v>0</v>
      </c>
      <c r="DM36" s="8">
        <f>leadsadded*$H$31</f>
        <v>0</v>
      </c>
      <c r="DN36" s="8">
        <f>leadsadded*$H$30</f>
        <v>30</v>
      </c>
      <c r="DO36" s="8">
        <f>leadsadded*$H$29</f>
        <v>0</v>
      </c>
      <c r="DP36" s="8">
        <f>leadsadded*$H$28</f>
        <v>0</v>
      </c>
      <c r="DQ36" s="8">
        <f>leadsadded*$H$27</f>
        <v>30</v>
      </c>
      <c r="DR36" s="8">
        <f>leadsadded*$H$26</f>
        <v>0</v>
      </c>
      <c r="DS36" s="8">
        <f>leadsadded*$H$25</f>
        <v>30</v>
      </c>
      <c r="DT36" s="8">
        <f>leadsadded*$H$24</f>
        <v>0</v>
      </c>
      <c r="DU36" s="8">
        <f>leadsadded*$H$23</f>
        <v>30</v>
      </c>
      <c r="DV36" s="8"/>
      <c r="DW36" s="8"/>
      <c r="DX36" s="8"/>
      <c r="DY36" s="8"/>
      <c r="DZ36" s="8"/>
      <c r="EA36" s="8"/>
      <c r="EB36" s="8"/>
      <c r="EC36" s="8"/>
      <c r="ED36" s="8"/>
      <c r="EE36" s="8"/>
      <c r="EF36" s="8"/>
      <c r="EG36" s="8"/>
      <c r="EH36" s="8"/>
      <c r="EI36" s="8"/>
      <c r="EJ36" s="8"/>
      <c r="EK36" s="8"/>
      <c r="EL36" s="8"/>
    </row>
    <row r="37" spans="2:142" ht="16" customHeight="1" x14ac:dyDescent="0.2">
      <c r="B37" s="19"/>
      <c r="C37" s="19"/>
      <c r="D37" s="19"/>
      <c r="E37" s="23">
        <v>15</v>
      </c>
      <c r="F37" s="51"/>
      <c r="G37" s="74"/>
      <c r="H37" s="75"/>
      <c r="I37" s="19"/>
      <c r="J37" s="19"/>
      <c r="K37" s="15"/>
      <c r="L37" s="19"/>
      <c r="M37" s="19"/>
      <c r="N37" s="94">
        <f>ROUND(BR14/BW12,1)</f>
        <v>45</v>
      </c>
      <c r="O37" s="95" t="s">
        <v>35</v>
      </c>
      <c r="P37" s="96" t="str">
        <f>"With this touch pattern, your team can handle about "&amp;ROUND(BR14/BW12,1)&amp;" leads added per day (Each rep can handle approximately "&amp;BW13 &amp;" leads per day)."</f>
        <v>With this touch pattern, your team can handle about 45 leads added per day (Each rep can handle approximately 3 leads per day).</v>
      </c>
      <c r="Q37" s="97"/>
      <c r="R37" s="97"/>
      <c r="S37" s="97"/>
      <c r="T37" s="97"/>
      <c r="U37" s="97"/>
      <c r="V37" s="97"/>
      <c r="W37" s="97"/>
      <c r="X37" s="2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M37" s="8">
        <f t="shared" si="15"/>
        <v>14</v>
      </c>
      <c r="BN37" s="8" t="str">
        <f t="shared" si="0"/>
        <v/>
      </c>
      <c r="BO37" s="8"/>
      <c r="BP37" s="8">
        <f t="shared" si="3"/>
        <v>120</v>
      </c>
      <c r="BQ37" s="8">
        <f t="shared" si="4"/>
        <v>120</v>
      </c>
      <c r="BR37" s="8">
        <f t="shared" si="5"/>
        <v>240</v>
      </c>
      <c r="BS37" s="8">
        <f t="shared" si="12"/>
        <v>240</v>
      </c>
      <c r="BT37" s="8">
        <f t="shared" si="6"/>
        <v>300</v>
      </c>
      <c r="BU37" s="8" t="str">
        <f t="shared" si="7"/>
        <v>Under</v>
      </c>
      <c r="BV37" s="8">
        <f t="shared" si="1"/>
        <v>120</v>
      </c>
      <c r="BW37" s="8">
        <f t="shared" si="8"/>
        <v>180</v>
      </c>
      <c r="BX37" s="8">
        <f t="shared" si="13"/>
        <v>300</v>
      </c>
      <c r="BY37" s="8">
        <f t="shared" si="14"/>
        <v>450</v>
      </c>
      <c r="BZ37" s="8">
        <f t="shared" si="2"/>
        <v>14</v>
      </c>
      <c r="CA37" s="5">
        <f t="shared" si="9"/>
        <v>0.26666666666666666</v>
      </c>
      <c r="CB37" s="5">
        <f t="shared" si="10"/>
        <v>0.4</v>
      </c>
      <c r="CC37" s="5">
        <f t="shared" si="11"/>
        <v>0</v>
      </c>
      <c r="CD37" s="8">
        <f>leadsadded*$G$36</f>
        <v>0</v>
      </c>
      <c r="CE37" s="8">
        <f>leadsadded*$G$35</f>
        <v>0</v>
      </c>
      <c r="CF37" s="8">
        <f>leadsadded*$G$34</f>
        <v>0</v>
      </c>
      <c r="CG37" s="8">
        <f>leadsadded*$G$33</f>
        <v>0</v>
      </c>
      <c r="CH37" s="8">
        <f>leadsadded*$G$32</f>
        <v>0</v>
      </c>
      <c r="CI37" s="8">
        <f>leadsadded*$G$31</f>
        <v>0</v>
      </c>
      <c r="CJ37" s="8">
        <f>leadsadded*$G$30</f>
        <v>30</v>
      </c>
      <c r="CK37" s="8">
        <f>leadsadded*$G$29</f>
        <v>0</v>
      </c>
      <c r="CL37" s="8">
        <f>leadsadded*$G$28</f>
        <v>0</v>
      </c>
      <c r="CM37" s="8">
        <f>leadsadded*$G$27</f>
        <v>30</v>
      </c>
      <c r="CN37" s="8">
        <f>leadsadded*$G$26</f>
        <v>0</v>
      </c>
      <c r="CO37" s="8">
        <f>leadsadded*$G$25</f>
        <v>30</v>
      </c>
      <c r="CP37" s="8">
        <f>leadsadded*$G$24</f>
        <v>0</v>
      </c>
      <c r="CQ37" s="8">
        <f>leadsadded*$G$23</f>
        <v>30</v>
      </c>
      <c r="CR37" s="8"/>
      <c r="CS37" s="8"/>
      <c r="CT37" s="8"/>
      <c r="CU37" s="8"/>
      <c r="CV37" s="8"/>
      <c r="CW37" s="8"/>
      <c r="CX37" s="8"/>
      <c r="CY37" s="8"/>
      <c r="CZ37" s="8"/>
      <c r="DA37" s="8"/>
      <c r="DB37" s="8"/>
      <c r="DC37" s="8"/>
      <c r="DD37" s="8"/>
      <c r="DE37" s="8"/>
      <c r="DF37" s="8"/>
      <c r="DG37" s="8"/>
      <c r="DH37" s="8"/>
      <c r="DI37" s="8">
        <f>leadsadded*$H$36</f>
        <v>0</v>
      </c>
      <c r="DJ37" s="8">
        <f>leadsadded*$H$35</f>
        <v>0</v>
      </c>
      <c r="DK37" s="8">
        <f>leadsadded*$H$34</f>
        <v>0</v>
      </c>
      <c r="DL37" s="8">
        <f>leadsadded*$H$33</f>
        <v>0</v>
      </c>
      <c r="DM37" s="8">
        <f>leadsadded*$H$32</f>
        <v>0</v>
      </c>
      <c r="DN37" s="8">
        <f>leadsadded*$H$31</f>
        <v>0</v>
      </c>
      <c r="DO37" s="8">
        <f>leadsadded*$H$30</f>
        <v>30</v>
      </c>
      <c r="DP37" s="8">
        <f>leadsadded*$H$29</f>
        <v>0</v>
      </c>
      <c r="DQ37" s="8">
        <f>leadsadded*$H$28</f>
        <v>0</v>
      </c>
      <c r="DR37" s="8">
        <f>leadsadded*$H$27</f>
        <v>30</v>
      </c>
      <c r="DS37" s="8">
        <f>leadsadded*$H$26</f>
        <v>0</v>
      </c>
      <c r="DT37" s="8">
        <f>leadsadded*$H$25</f>
        <v>30</v>
      </c>
      <c r="DU37" s="8">
        <f>leadsadded*$H$24</f>
        <v>0</v>
      </c>
      <c r="DV37" s="8">
        <f>leadsadded*$H$23</f>
        <v>30</v>
      </c>
      <c r="DW37" s="8"/>
      <c r="DX37" s="8"/>
      <c r="DY37" s="8"/>
      <c r="DZ37" s="8"/>
      <c r="EA37" s="8"/>
      <c r="EB37" s="8"/>
      <c r="EC37" s="8"/>
      <c r="ED37" s="8"/>
      <c r="EE37" s="8"/>
      <c r="EF37" s="8"/>
      <c r="EG37" s="8"/>
      <c r="EH37" s="8"/>
      <c r="EI37" s="8"/>
      <c r="EJ37" s="8"/>
      <c r="EK37" s="8"/>
      <c r="EL37" s="8"/>
    </row>
    <row r="38" spans="2:142" ht="16" customHeight="1" x14ac:dyDescent="0.2">
      <c r="B38" s="19"/>
      <c r="C38" s="19"/>
      <c r="D38" s="19"/>
      <c r="E38" s="23">
        <v>16</v>
      </c>
      <c r="F38" s="51"/>
      <c r="G38" s="74"/>
      <c r="H38" s="75"/>
      <c r="I38" s="19"/>
      <c r="J38" s="19"/>
      <c r="K38" s="15"/>
      <c r="L38" s="19"/>
      <c r="M38" s="19"/>
      <c r="N38" s="94"/>
      <c r="O38" s="95"/>
      <c r="P38" s="96"/>
      <c r="Q38" s="97"/>
      <c r="R38" s="97"/>
      <c r="S38" s="97"/>
      <c r="T38" s="97"/>
      <c r="U38" s="97"/>
      <c r="V38" s="97"/>
      <c r="W38" s="97"/>
      <c r="X38" s="2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M38" s="8">
        <f t="shared" si="15"/>
        <v>15</v>
      </c>
      <c r="BN38" s="8" t="str">
        <f t="shared" si="0"/>
        <v/>
      </c>
      <c r="BO38" s="8"/>
      <c r="BP38" s="8">
        <f t="shared" si="3"/>
        <v>120</v>
      </c>
      <c r="BQ38" s="8">
        <f t="shared" si="4"/>
        <v>120</v>
      </c>
      <c r="BR38" s="8">
        <f t="shared" si="5"/>
        <v>240</v>
      </c>
      <c r="BS38" s="8">
        <f t="shared" si="12"/>
        <v>240</v>
      </c>
      <c r="BT38" s="8">
        <f t="shared" si="6"/>
        <v>300</v>
      </c>
      <c r="BU38" s="8" t="str">
        <f t="shared" si="7"/>
        <v>Under</v>
      </c>
      <c r="BV38" s="8">
        <f t="shared" si="1"/>
        <v>120</v>
      </c>
      <c r="BW38" s="8">
        <f t="shared" si="8"/>
        <v>180</v>
      </c>
      <c r="BX38" s="8">
        <f t="shared" si="13"/>
        <v>300</v>
      </c>
      <c r="BY38" s="8">
        <f t="shared" si="14"/>
        <v>450</v>
      </c>
      <c r="BZ38" s="8">
        <f t="shared" si="2"/>
        <v>15</v>
      </c>
      <c r="CA38" s="5">
        <f t="shared" si="9"/>
        <v>0.26666666666666666</v>
      </c>
      <c r="CB38" s="5">
        <f t="shared" si="10"/>
        <v>0.4</v>
      </c>
      <c r="CC38" s="5">
        <f t="shared" si="11"/>
        <v>0</v>
      </c>
      <c r="CD38" s="8">
        <f>leadsadded*$G$37</f>
        <v>0</v>
      </c>
      <c r="CE38" s="8">
        <f>leadsadded*$G$36</f>
        <v>0</v>
      </c>
      <c r="CF38" s="8">
        <f>leadsadded*$G$35</f>
        <v>0</v>
      </c>
      <c r="CG38" s="8">
        <f>leadsadded*$G$34</f>
        <v>0</v>
      </c>
      <c r="CH38" s="8">
        <f>leadsadded*$G$33</f>
        <v>0</v>
      </c>
      <c r="CI38" s="8">
        <f>leadsadded*$G$32</f>
        <v>0</v>
      </c>
      <c r="CJ38" s="8">
        <f>leadsadded*$G$31</f>
        <v>0</v>
      </c>
      <c r="CK38" s="8">
        <f>leadsadded*$G$30</f>
        <v>30</v>
      </c>
      <c r="CL38" s="8">
        <f>leadsadded*$G$29</f>
        <v>0</v>
      </c>
      <c r="CM38" s="8">
        <f>leadsadded*$G$28</f>
        <v>0</v>
      </c>
      <c r="CN38" s="8">
        <f>leadsadded*$G$27</f>
        <v>30</v>
      </c>
      <c r="CO38" s="8">
        <f>leadsadded*$G$26</f>
        <v>0</v>
      </c>
      <c r="CP38" s="8">
        <f>leadsadded*$G$25</f>
        <v>30</v>
      </c>
      <c r="CQ38" s="8">
        <f>leadsadded*$G$24</f>
        <v>0</v>
      </c>
      <c r="CR38" s="8">
        <f>leadsadded*$G$23</f>
        <v>30</v>
      </c>
      <c r="CS38" s="8"/>
      <c r="CT38" s="8"/>
      <c r="CU38" s="8"/>
      <c r="CV38" s="8"/>
      <c r="CW38" s="8"/>
      <c r="CX38" s="8"/>
      <c r="CY38" s="8"/>
      <c r="CZ38" s="8"/>
      <c r="DA38" s="8"/>
      <c r="DB38" s="8"/>
      <c r="DC38" s="8"/>
      <c r="DD38" s="8"/>
      <c r="DE38" s="8"/>
      <c r="DF38" s="8"/>
      <c r="DG38" s="8"/>
      <c r="DH38" s="8"/>
      <c r="DI38" s="8">
        <f>leadsadded*$H$37</f>
        <v>0</v>
      </c>
      <c r="DJ38" s="8">
        <f>leadsadded*$H$36</f>
        <v>0</v>
      </c>
      <c r="DK38" s="8">
        <f>leadsadded*$H$35</f>
        <v>0</v>
      </c>
      <c r="DL38" s="8">
        <f>leadsadded*$H$34</f>
        <v>0</v>
      </c>
      <c r="DM38" s="8">
        <f>leadsadded*$H$33</f>
        <v>0</v>
      </c>
      <c r="DN38" s="8">
        <f>leadsadded*$H$32</f>
        <v>0</v>
      </c>
      <c r="DO38" s="8">
        <f>leadsadded*$H$31</f>
        <v>0</v>
      </c>
      <c r="DP38" s="8">
        <f>leadsadded*$H$30</f>
        <v>30</v>
      </c>
      <c r="DQ38" s="8">
        <f>leadsadded*$H$29</f>
        <v>0</v>
      </c>
      <c r="DR38" s="8">
        <f>leadsadded*$H$28</f>
        <v>0</v>
      </c>
      <c r="DS38" s="8">
        <f>leadsadded*$H$27</f>
        <v>30</v>
      </c>
      <c r="DT38" s="8">
        <f>leadsadded*$H$26</f>
        <v>0</v>
      </c>
      <c r="DU38" s="8">
        <f>leadsadded*$H$25</f>
        <v>30</v>
      </c>
      <c r="DV38" s="8">
        <f>leadsadded*$H$24</f>
        <v>0</v>
      </c>
      <c r="DW38" s="8">
        <f>leadsadded*$H$23</f>
        <v>30</v>
      </c>
      <c r="DX38" s="8"/>
      <c r="DY38" s="8"/>
      <c r="DZ38" s="8"/>
      <c r="EA38" s="8"/>
      <c r="EB38" s="8"/>
      <c r="EC38" s="8"/>
      <c r="ED38" s="8"/>
      <c r="EE38" s="8"/>
      <c r="EF38" s="8"/>
      <c r="EG38" s="8"/>
      <c r="EH38" s="8"/>
      <c r="EI38" s="8"/>
      <c r="EJ38" s="8"/>
      <c r="EK38" s="8"/>
      <c r="EL38" s="8"/>
    </row>
    <row r="39" spans="2:142" ht="16" customHeight="1" x14ac:dyDescent="0.2">
      <c r="B39" s="19"/>
      <c r="C39" s="19"/>
      <c r="D39" s="19"/>
      <c r="E39" s="23">
        <v>17</v>
      </c>
      <c r="F39" s="51"/>
      <c r="G39" s="74"/>
      <c r="H39" s="75"/>
      <c r="I39" s="19"/>
      <c r="J39" s="19"/>
      <c r="K39" s="15"/>
      <c r="L39" s="19"/>
      <c r="M39" s="19"/>
      <c r="N39" s="94"/>
      <c r="O39" s="95"/>
      <c r="P39" s="96"/>
      <c r="Q39" s="97"/>
      <c r="R39" s="97"/>
      <c r="S39" s="97"/>
      <c r="T39" s="97"/>
      <c r="U39" s="97"/>
      <c r="V39" s="97"/>
      <c r="W39" s="97"/>
      <c r="X39" s="2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M39" s="8">
        <f t="shared" si="15"/>
        <v>16</v>
      </c>
      <c r="BN39" s="8" t="str">
        <f t="shared" si="0"/>
        <v/>
      </c>
      <c r="BO39" s="8"/>
      <c r="BP39" s="8">
        <f t="shared" si="3"/>
        <v>120</v>
      </c>
      <c r="BQ39" s="8">
        <f t="shared" si="4"/>
        <v>120</v>
      </c>
      <c r="BR39" s="8">
        <f t="shared" si="5"/>
        <v>240</v>
      </c>
      <c r="BS39" s="8">
        <f t="shared" si="12"/>
        <v>240</v>
      </c>
      <c r="BT39" s="8">
        <f t="shared" si="6"/>
        <v>300</v>
      </c>
      <c r="BU39" s="8" t="str">
        <f t="shared" si="7"/>
        <v>Under</v>
      </c>
      <c r="BV39" s="8">
        <f t="shared" si="1"/>
        <v>120</v>
      </c>
      <c r="BW39" s="8">
        <f t="shared" si="8"/>
        <v>180</v>
      </c>
      <c r="BX39" s="8">
        <f t="shared" si="13"/>
        <v>300</v>
      </c>
      <c r="BY39" s="8">
        <f t="shared" si="14"/>
        <v>450</v>
      </c>
      <c r="BZ39" s="8">
        <f t="shared" si="2"/>
        <v>16</v>
      </c>
      <c r="CA39" s="5">
        <f t="shared" si="9"/>
        <v>0.26666666666666666</v>
      </c>
      <c r="CB39" s="5">
        <f t="shared" si="10"/>
        <v>0.4</v>
      </c>
      <c r="CC39" s="5">
        <f t="shared" si="11"/>
        <v>0</v>
      </c>
      <c r="CD39" s="8">
        <f>leadsadded*$G$38</f>
        <v>0</v>
      </c>
      <c r="CE39" s="8">
        <f>leadsadded*$G$37</f>
        <v>0</v>
      </c>
      <c r="CF39" s="8">
        <f>leadsadded*$G$36</f>
        <v>0</v>
      </c>
      <c r="CG39" s="8">
        <f>leadsadded*$G$35</f>
        <v>0</v>
      </c>
      <c r="CH39" s="8">
        <f>leadsadded*$G$34</f>
        <v>0</v>
      </c>
      <c r="CI39" s="8">
        <f>leadsadded*$G$33</f>
        <v>0</v>
      </c>
      <c r="CJ39" s="8">
        <f>leadsadded*$G$32</f>
        <v>0</v>
      </c>
      <c r="CK39" s="8">
        <f>leadsadded*$G$31</f>
        <v>0</v>
      </c>
      <c r="CL39" s="8">
        <f>leadsadded*$G$30</f>
        <v>30</v>
      </c>
      <c r="CM39" s="8">
        <f>leadsadded*$G$29</f>
        <v>0</v>
      </c>
      <c r="CN39" s="8">
        <f>leadsadded*$G$28</f>
        <v>0</v>
      </c>
      <c r="CO39" s="8">
        <f>leadsadded*$G$27</f>
        <v>30</v>
      </c>
      <c r="CP39" s="8">
        <f>leadsadded*$G$26</f>
        <v>0</v>
      </c>
      <c r="CQ39" s="8">
        <f>leadsadded*$G$25</f>
        <v>30</v>
      </c>
      <c r="CR39" s="8">
        <f>leadsadded*$G$24</f>
        <v>0</v>
      </c>
      <c r="CS39" s="8">
        <f>leadsadded*$G$23</f>
        <v>30</v>
      </c>
      <c r="CT39" s="8"/>
      <c r="CU39" s="8"/>
      <c r="CV39" s="8"/>
      <c r="CW39" s="8"/>
      <c r="CX39" s="8"/>
      <c r="CY39" s="8"/>
      <c r="CZ39" s="8"/>
      <c r="DA39" s="8"/>
      <c r="DB39" s="8"/>
      <c r="DC39" s="8"/>
      <c r="DD39" s="8"/>
      <c r="DE39" s="8"/>
      <c r="DF39" s="8"/>
      <c r="DG39" s="8"/>
      <c r="DH39" s="8"/>
      <c r="DI39" s="8">
        <f>leadsadded*$H$38</f>
        <v>0</v>
      </c>
      <c r="DJ39" s="8">
        <f>leadsadded*$H$37</f>
        <v>0</v>
      </c>
      <c r="DK39" s="8">
        <f>leadsadded*$H$36</f>
        <v>0</v>
      </c>
      <c r="DL39" s="8">
        <f>leadsadded*$H$35</f>
        <v>0</v>
      </c>
      <c r="DM39" s="8">
        <f>leadsadded*$H$34</f>
        <v>0</v>
      </c>
      <c r="DN39" s="8">
        <f>leadsadded*$H$33</f>
        <v>0</v>
      </c>
      <c r="DO39" s="8">
        <f>leadsadded*$H$32</f>
        <v>0</v>
      </c>
      <c r="DP39" s="8">
        <f>leadsadded*$H$31</f>
        <v>0</v>
      </c>
      <c r="DQ39" s="8">
        <f>leadsadded*$H$30</f>
        <v>30</v>
      </c>
      <c r="DR39" s="8">
        <f>leadsadded*$H$29</f>
        <v>0</v>
      </c>
      <c r="DS39" s="8">
        <f>leadsadded*$H$28</f>
        <v>0</v>
      </c>
      <c r="DT39" s="8">
        <f>leadsadded*$H$27</f>
        <v>30</v>
      </c>
      <c r="DU39" s="8">
        <f>leadsadded*$H$26</f>
        <v>0</v>
      </c>
      <c r="DV39" s="8">
        <f>leadsadded*$H$25</f>
        <v>30</v>
      </c>
      <c r="DW39" s="8">
        <f>leadsadded*$H$24</f>
        <v>0</v>
      </c>
      <c r="DX39" s="8">
        <f>leadsadded*$H$23</f>
        <v>30</v>
      </c>
      <c r="DY39" s="8"/>
      <c r="DZ39" s="8"/>
      <c r="EA39" s="8"/>
      <c r="EB39" s="8"/>
      <c r="EC39" s="8"/>
      <c r="ED39" s="8"/>
      <c r="EE39" s="8"/>
      <c r="EF39" s="8"/>
      <c r="EG39" s="8"/>
      <c r="EH39" s="8"/>
      <c r="EI39" s="8"/>
      <c r="EJ39" s="8"/>
      <c r="EK39" s="8"/>
      <c r="EL39" s="8"/>
    </row>
    <row r="40" spans="2:142" x14ac:dyDescent="0.2">
      <c r="B40" s="19"/>
      <c r="C40" s="19"/>
      <c r="D40" s="19"/>
      <c r="E40" s="23">
        <v>18</v>
      </c>
      <c r="F40" s="51"/>
      <c r="G40" s="74"/>
      <c r="H40" s="75"/>
      <c r="I40" s="19"/>
      <c r="J40" s="19"/>
      <c r="K40" s="15"/>
      <c r="L40" s="19"/>
      <c r="M40" s="19"/>
      <c r="N40" s="30"/>
      <c r="O40" s="31"/>
      <c r="P40" s="80"/>
      <c r="Q40" s="81"/>
      <c r="R40" s="81"/>
      <c r="S40" s="81"/>
      <c r="T40" s="81"/>
      <c r="U40" s="81"/>
      <c r="V40" s="81"/>
      <c r="W40" s="81"/>
      <c r="X40" s="2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M40" s="8">
        <f t="shared" si="15"/>
        <v>17</v>
      </c>
      <c r="BN40" s="8" t="str">
        <f t="shared" si="0"/>
        <v/>
      </c>
      <c r="BO40" s="8"/>
      <c r="BP40" s="8">
        <f t="shared" si="3"/>
        <v>120</v>
      </c>
      <c r="BQ40" s="8">
        <f t="shared" si="4"/>
        <v>120</v>
      </c>
      <c r="BR40" s="8">
        <f t="shared" si="5"/>
        <v>240</v>
      </c>
      <c r="BS40" s="8">
        <f t="shared" si="12"/>
        <v>240</v>
      </c>
      <c r="BT40" s="8">
        <f t="shared" si="6"/>
        <v>300</v>
      </c>
      <c r="BU40" s="8" t="str">
        <f t="shared" si="7"/>
        <v>Under</v>
      </c>
      <c r="BV40" s="8">
        <f t="shared" si="1"/>
        <v>120</v>
      </c>
      <c r="BW40" s="8">
        <f t="shared" si="8"/>
        <v>180</v>
      </c>
      <c r="BX40" s="8">
        <f t="shared" si="13"/>
        <v>300</v>
      </c>
      <c r="BY40" s="8">
        <f t="shared" si="14"/>
        <v>450</v>
      </c>
      <c r="BZ40" s="8">
        <f t="shared" si="2"/>
        <v>17</v>
      </c>
      <c r="CA40" s="5">
        <f t="shared" si="9"/>
        <v>0.26666666666666666</v>
      </c>
      <c r="CB40" s="5">
        <f t="shared" si="10"/>
        <v>0.4</v>
      </c>
      <c r="CC40" s="5">
        <f t="shared" si="11"/>
        <v>0</v>
      </c>
      <c r="CD40" s="8">
        <f>leadsadded*$G$39</f>
        <v>0</v>
      </c>
      <c r="CE40" s="8">
        <f>leadsadded*$G$38</f>
        <v>0</v>
      </c>
      <c r="CF40" s="8">
        <f>leadsadded*$G$37</f>
        <v>0</v>
      </c>
      <c r="CG40" s="8">
        <f>leadsadded*$G$36</f>
        <v>0</v>
      </c>
      <c r="CH40" s="8">
        <f>leadsadded*$G$35</f>
        <v>0</v>
      </c>
      <c r="CI40" s="8">
        <f>leadsadded*$G$34</f>
        <v>0</v>
      </c>
      <c r="CJ40" s="8">
        <f>leadsadded*$G$33</f>
        <v>0</v>
      </c>
      <c r="CK40" s="8">
        <f>leadsadded*$G$32</f>
        <v>0</v>
      </c>
      <c r="CL40" s="8">
        <f>leadsadded*$G$31</f>
        <v>0</v>
      </c>
      <c r="CM40" s="8">
        <f>leadsadded*$G$30</f>
        <v>30</v>
      </c>
      <c r="CN40" s="8">
        <f>leadsadded*$G$29</f>
        <v>0</v>
      </c>
      <c r="CO40" s="8">
        <f>leadsadded*$G$28</f>
        <v>0</v>
      </c>
      <c r="CP40" s="8">
        <f>leadsadded*$G$27</f>
        <v>30</v>
      </c>
      <c r="CQ40" s="8">
        <f>leadsadded*$G$26</f>
        <v>0</v>
      </c>
      <c r="CR40" s="8">
        <f>leadsadded*$G$25</f>
        <v>30</v>
      </c>
      <c r="CS40" s="8">
        <f>leadsadded*$G$24</f>
        <v>0</v>
      </c>
      <c r="CT40" s="8">
        <f>leadsadded*$G$23</f>
        <v>30</v>
      </c>
      <c r="CU40" s="8"/>
      <c r="CV40" s="8"/>
      <c r="CW40" s="8"/>
      <c r="CX40" s="8"/>
      <c r="CY40" s="8"/>
      <c r="CZ40" s="8"/>
      <c r="DA40" s="8"/>
      <c r="DB40" s="8"/>
      <c r="DC40" s="8"/>
      <c r="DD40" s="8"/>
      <c r="DE40" s="8"/>
      <c r="DF40" s="8"/>
      <c r="DG40" s="8"/>
      <c r="DH40" s="8"/>
      <c r="DI40" s="8">
        <f>leadsadded*$H$39</f>
        <v>0</v>
      </c>
      <c r="DJ40" s="8">
        <f>leadsadded*$H$38</f>
        <v>0</v>
      </c>
      <c r="DK40" s="8">
        <f>leadsadded*$H$37</f>
        <v>0</v>
      </c>
      <c r="DL40" s="8">
        <f>leadsadded*$H$36</f>
        <v>0</v>
      </c>
      <c r="DM40" s="8">
        <f>leadsadded*$H$35</f>
        <v>0</v>
      </c>
      <c r="DN40" s="8">
        <f>leadsadded*$H$34</f>
        <v>0</v>
      </c>
      <c r="DO40" s="8">
        <f>leadsadded*$H$33</f>
        <v>0</v>
      </c>
      <c r="DP40" s="8">
        <f>leadsadded*$H$32</f>
        <v>0</v>
      </c>
      <c r="DQ40" s="8">
        <f>leadsadded*$H$31</f>
        <v>0</v>
      </c>
      <c r="DR40" s="8">
        <f>leadsadded*$H$30</f>
        <v>30</v>
      </c>
      <c r="DS40" s="8">
        <f>leadsadded*$H$29</f>
        <v>0</v>
      </c>
      <c r="DT40" s="8">
        <f>leadsadded*$H$28</f>
        <v>0</v>
      </c>
      <c r="DU40" s="8">
        <f>leadsadded*$H$27</f>
        <v>30</v>
      </c>
      <c r="DV40" s="8">
        <f>leadsadded*$H$26</f>
        <v>0</v>
      </c>
      <c r="DW40" s="8">
        <f>leadsadded*$H$25</f>
        <v>30</v>
      </c>
      <c r="DX40" s="8">
        <f>leadsadded*$H$24</f>
        <v>0</v>
      </c>
      <c r="DY40" s="8">
        <f>leadsadded*$H$23</f>
        <v>30</v>
      </c>
      <c r="DZ40" s="8"/>
      <c r="EA40" s="8"/>
      <c r="EB40" s="8"/>
      <c r="EC40" s="8"/>
      <c r="ED40" s="8"/>
      <c r="EE40" s="8"/>
      <c r="EF40" s="8"/>
      <c r="EG40" s="8"/>
      <c r="EH40" s="8"/>
      <c r="EI40" s="8"/>
      <c r="EJ40" s="8"/>
      <c r="EK40" s="8"/>
      <c r="EL40" s="8"/>
    </row>
    <row r="41" spans="2:142" x14ac:dyDescent="0.2">
      <c r="B41" s="19"/>
      <c r="C41" s="19"/>
      <c r="D41" s="19"/>
      <c r="E41" s="23">
        <v>19</v>
      </c>
      <c r="F41" s="51"/>
      <c r="G41" s="74"/>
      <c r="H41" s="75"/>
      <c r="I41" s="19"/>
      <c r="J41" s="19"/>
      <c r="K41" s="15"/>
      <c r="L41" s="19"/>
      <c r="M41" s="19"/>
      <c r="N41" s="33"/>
      <c r="O41" s="32"/>
      <c r="P41" s="82"/>
      <c r="Q41" s="83"/>
      <c r="R41" s="83"/>
      <c r="S41" s="83"/>
      <c r="T41" s="83"/>
      <c r="U41" s="83"/>
      <c r="V41" s="83"/>
      <c r="W41" s="83"/>
      <c r="X41" s="2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M41" s="8">
        <f t="shared" si="15"/>
        <v>18</v>
      </c>
      <c r="BN41" s="8" t="str">
        <f t="shared" si="0"/>
        <v/>
      </c>
      <c r="BO41" s="8"/>
      <c r="BP41" s="8">
        <f t="shared" si="3"/>
        <v>120</v>
      </c>
      <c r="BQ41" s="8">
        <f t="shared" si="4"/>
        <v>120</v>
      </c>
      <c r="BR41" s="8">
        <f t="shared" si="5"/>
        <v>240</v>
      </c>
      <c r="BS41" s="8">
        <f t="shared" si="12"/>
        <v>240</v>
      </c>
      <c r="BT41" s="8">
        <f t="shared" si="6"/>
        <v>300</v>
      </c>
      <c r="BU41" s="8" t="str">
        <f t="shared" si="7"/>
        <v>Under</v>
      </c>
      <c r="BV41" s="8">
        <f t="shared" si="1"/>
        <v>120</v>
      </c>
      <c r="BW41" s="8">
        <f t="shared" si="8"/>
        <v>180</v>
      </c>
      <c r="BX41" s="8">
        <f t="shared" si="13"/>
        <v>300</v>
      </c>
      <c r="BY41" s="8">
        <f t="shared" si="14"/>
        <v>450</v>
      </c>
      <c r="BZ41" s="8">
        <f t="shared" si="2"/>
        <v>18</v>
      </c>
      <c r="CA41" s="5">
        <f t="shared" si="9"/>
        <v>0.26666666666666666</v>
      </c>
      <c r="CB41" s="5">
        <f t="shared" si="10"/>
        <v>0.4</v>
      </c>
      <c r="CC41" s="5">
        <f t="shared" si="11"/>
        <v>0</v>
      </c>
      <c r="CD41" s="8">
        <f>leadsadded*$G$40</f>
        <v>0</v>
      </c>
      <c r="CE41" s="8">
        <f>leadsadded*$G$39</f>
        <v>0</v>
      </c>
      <c r="CF41" s="8">
        <f>leadsadded*$G$38</f>
        <v>0</v>
      </c>
      <c r="CG41" s="8">
        <f>leadsadded*$G$37</f>
        <v>0</v>
      </c>
      <c r="CH41" s="8">
        <f>leadsadded*$G$36</f>
        <v>0</v>
      </c>
      <c r="CI41" s="8">
        <f>leadsadded*$G$35</f>
        <v>0</v>
      </c>
      <c r="CJ41" s="8">
        <f>leadsadded*$G$34</f>
        <v>0</v>
      </c>
      <c r="CK41" s="8">
        <f>leadsadded*$G$33</f>
        <v>0</v>
      </c>
      <c r="CL41" s="8">
        <f>leadsadded*$G$32</f>
        <v>0</v>
      </c>
      <c r="CM41" s="8">
        <f>leadsadded*$G$31</f>
        <v>0</v>
      </c>
      <c r="CN41" s="8">
        <f>leadsadded*$G$30</f>
        <v>30</v>
      </c>
      <c r="CO41" s="8">
        <f>leadsadded*$G$29</f>
        <v>0</v>
      </c>
      <c r="CP41" s="8">
        <f>leadsadded*$G$28</f>
        <v>0</v>
      </c>
      <c r="CQ41" s="8">
        <f>leadsadded*$G$27</f>
        <v>30</v>
      </c>
      <c r="CR41" s="8">
        <f>leadsadded*$G$26</f>
        <v>0</v>
      </c>
      <c r="CS41" s="8">
        <f>leadsadded*$G$25</f>
        <v>30</v>
      </c>
      <c r="CT41" s="8">
        <f>leadsadded*$G$24</f>
        <v>0</v>
      </c>
      <c r="CU41" s="8">
        <f>leadsadded*$G$23</f>
        <v>30</v>
      </c>
      <c r="CV41" s="8"/>
      <c r="CW41" s="8"/>
      <c r="CX41" s="8"/>
      <c r="CY41" s="8"/>
      <c r="CZ41" s="8"/>
      <c r="DA41" s="8"/>
      <c r="DB41" s="8"/>
      <c r="DC41" s="8"/>
      <c r="DD41" s="8"/>
      <c r="DE41" s="8"/>
      <c r="DF41" s="8"/>
      <c r="DG41" s="8"/>
      <c r="DH41" s="8"/>
      <c r="DI41" s="8">
        <f>leadsadded*$H$40</f>
        <v>0</v>
      </c>
      <c r="DJ41" s="8">
        <f>leadsadded*$H$39</f>
        <v>0</v>
      </c>
      <c r="DK41" s="8">
        <f>leadsadded*$H$38</f>
        <v>0</v>
      </c>
      <c r="DL41" s="8">
        <f>leadsadded*$H$37</f>
        <v>0</v>
      </c>
      <c r="DM41" s="8">
        <f>leadsadded*$H$36</f>
        <v>0</v>
      </c>
      <c r="DN41" s="8">
        <f>leadsadded*$H$35</f>
        <v>0</v>
      </c>
      <c r="DO41" s="8">
        <f>leadsadded*$H$34</f>
        <v>0</v>
      </c>
      <c r="DP41" s="8">
        <f>leadsadded*$H$33</f>
        <v>0</v>
      </c>
      <c r="DQ41" s="8">
        <f>leadsadded*$H$32</f>
        <v>0</v>
      </c>
      <c r="DR41" s="8">
        <f>leadsadded*$H$31</f>
        <v>0</v>
      </c>
      <c r="DS41" s="8">
        <f>leadsadded*$H$30</f>
        <v>30</v>
      </c>
      <c r="DT41" s="8">
        <f>leadsadded*$H$29</f>
        <v>0</v>
      </c>
      <c r="DU41" s="8">
        <f>leadsadded*$H$28</f>
        <v>0</v>
      </c>
      <c r="DV41" s="8">
        <f>leadsadded*$H$27</f>
        <v>30</v>
      </c>
      <c r="DW41" s="8">
        <f>leadsadded*$H$26</f>
        <v>0</v>
      </c>
      <c r="DX41" s="8">
        <f>leadsadded*$H$25</f>
        <v>30</v>
      </c>
      <c r="DY41" s="8">
        <f>leadsadded*$H$24</f>
        <v>0</v>
      </c>
      <c r="DZ41" s="8">
        <f>leadsadded*$H$23</f>
        <v>30</v>
      </c>
      <c r="EA41" s="8"/>
      <c r="EB41" s="8"/>
      <c r="EC41" s="8"/>
      <c r="ED41" s="8"/>
      <c r="EE41" s="8"/>
      <c r="EF41" s="8"/>
      <c r="EG41" s="8"/>
      <c r="EH41" s="8"/>
      <c r="EI41" s="8"/>
      <c r="EJ41" s="8"/>
      <c r="EK41" s="8"/>
      <c r="EL41" s="8"/>
    </row>
    <row r="42" spans="2:142" ht="16" customHeight="1" x14ac:dyDescent="0.2">
      <c r="B42" s="19"/>
      <c r="C42" s="19"/>
      <c r="D42" s="19"/>
      <c r="E42" s="23">
        <v>20</v>
      </c>
      <c r="F42" s="51"/>
      <c r="G42" s="74"/>
      <c r="H42" s="75"/>
      <c r="I42" s="19"/>
      <c r="J42" s="19"/>
      <c r="K42" s="15"/>
      <c r="L42" s="19"/>
      <c r="M42" s="19"/>
      <c r="N42" s="91">
        <f>ROUND(BV14,1)</f>
        <v>10</v>
      </c>
      <c r="O42" s="92" t="s">
        <v>3</v>
      </c>
      <c r="P42" s="108" t="str">
        <f xml:space="preserve"> "With this touch pattern, you would need "&amp;ROUND(BV14,1) &amp;" reps to handle "&amp;leadsadded&amp;" leads per day."</f>
        <v>With this touch pattern, you would need 10 reps to handle 30 leads per day.</v>
      </c>
      <c r="Q42" s="109"/>
      <c r="R42" s="109"/>
      <c r="S42" s="109"/>
      <c r="T42" s="109"/>
      <c r="U42" s="109"/>
      <c r="V42" s="109"/>
      <c r="W42" s="109"/>
      <c r="X42" s="43"/>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M42" s="8">
        <f t="shared" si="15"/>
        <v>19</v>
      </c>
      <c r="BN42" s="8" t="str">
        <f t="shared" si="0"/>
        <v/>
      </c>
      <c r="BO42" s="8"/>
      <c r="BP42" s="8">
        <f t="shared" si="3"/>
        <v>120</v>
      </c>
      <c r="BQ42" s="8">
        <f t="shared" si="4"/>
        <v>120</v>
      </c>
      <c r="BR42" s="8">
        <f t="shared" si="5"/>
        <v>240</v>
      </c>
      <c r="BS42" s="8">
        <f t="shared" si="12"/>
        <v>240</v>
      </c>
      <c r="BT42" s="8">
        <f t="shared" si="6"/>
        <v>300</v>
      </c>
      <c r="BU42" s="8" t="str">
        <f t="shared" si="7"/>
        <v>Under</v>
      </c>
      <c r="BV42" s="8">
        <f t="shared" si="1"/>
        <v>120</v>
      </c>
      <c r="BW42" s="8">
        <f t="shared" si="8"/>
        <v>180</v>
      </c>
      <c r="BX42" s="8">
        <f t="shared" si="13"/>
        <v>300</v>
      </c>
      <c r="BY42" s="8">
        <f t="shared" si="14"/>
        <v>450</v>
      </c>
      <c r="BZ42" s="8">
        <f t="shared" si="2"/>
        <v>19</v>
      </c>
      <c r="CA42" s="5">
        <f t="shared" si="9"/>
        <v>0.26666666666666666</v>
      </c>
      <c r="CB42" s="5">
        <f t="shared" si="10"/>
        <v>0.4</v>
      </c>
      <c r="CC42" s="5">
        <f t="shared" si="11"/>
        <v>0</v>
      </c>
      <c r="CD42" s="8">
        <f>leadsadded*$G$41</f>
        <v>0</v>
      </c>
      <c r="CE42" s="8">
        <f>leadsadded*$G$40</f>
        <v>0</v>
      </c>
      <c r="CF42" s="8">
        <f>leadsadded*$G$39</f>
        <v>0</v>
      </c>
      <c r="CG42" s="8">
        <f>leadsadded*$G$38</f>
        <v>0</v>
      </c>
      <c r="CH42" s="8">
        <f>leadsadded*$G$37</f>
        <v>0</v>
      </c>
      <c r="CI42" s="8">
        <f>leadsadded*$G$36</f>
        <v>0</v>
      </c>
      <c r="CJ42" s="8">
        <f>leadsadded*$G$35</f>
        <v>0</v>
      </c>
      <c r="CK42" s="8">
        <f>leadsadded*$G$34</f>
        <v>0</v>
      </c>
      <c r="CL42" s="8">
        <f>leadsadded*$G$33</f>
        <v>0</v>
      </c>
      <c r="CM42" s="8">
        <f>leadsadded*$G$32</f>
        <v>0</v>
      </c>
      <c r="CN42" s="8">
        <f>leadsadded*$G$31</f>
        <v>0</v>
      </c>
      <c r="CO42" s="8">
        <f>leadsadded*$G$30</f>
        <v>30</v>
      </c>
      <c r="CP42" s="8">
        <f>leadsadded*$G$29</f>
        <v>0</v>
      </c>
      <c r="CQ42" s="8">
        <f>leadsadded*$G$28</f>
        <v>0</v>
      </c>
      <c r="CR42" s="8">
        <f>leadsadded*$G$27</f>
        <v>30</v>
      </c>
      <c r="CS42" s="8">
        <f>leadsadded*$G$26</f>
        <v>0</v>
      </c>
      <c r="CT42" s="8">
        <f>leadsadded*$G$25</f>
        <v>30</v>
      </c>
      <c r="CU42" s="8">
        <f>leadsadded*$G$24</f>
        <v>0</v>
      </c>
      <c r="CV42" s="8">
        <f>leadsadded*$G$23</f>
        <v>30</v>
      </c>
      <c r="CW42" s="8"/>
      <c r="CX42" s="8"/>
      <c r="CY42" s="8"/>
      <c r="CZ42" s="8"/>
      <c r="DA42" s="8"/>
      <c r="DB42" s="8"/>
      <c r="DC42" s="8"/>
      <c r="DD42" s="8"/>
      <c r="DE42" s="8"/>
      <c r="DF42" s="8"/>
      <c r="DG42" s="8"/>
      <c r="DH42" s="8"/>
      <c r="DI42" s="8">
        <f>leadsadded*$H$41</f>
        <v>0</v>
      </c>
      <c r="DJ42" s="8">
        <f>leadsadded*$H$40</f>
        <v>0</v>
      </c>
      <c r="DK42" s="8">
        <f>leadsadded*$H$39</f>
        <v>0</v>
      </c>
      <c r="DL42" s="8">
        <f>leadsadded*$H$38</f>
        <v>0</v>
      </c>
      <c r="DM42" s="8">
        <f>leadsadded*$H$37</f>
        <v>0</v>
      </c>
      <c r="DN42" s="8">
        <f>leadsadded*$H$36</f>
        <v>0</v>
      </c>
      <c r="DO42" s="8">
        <f>leadsadded*$H$35</f>
        <v>0</v>
      </c>
      <c r="DP42" s="8">
        <f>leadsadded*$H$34</f>
        <v>0</v>
      </c>
      <c r="DQ42" s="8">
        <f>leadsadded*$H$33</f>
        <v>0</v>
      </c>
      <c r="DR42" s="8">
        <f>leadsadded*$H$32</f>
        <v>0</v>
      </c>
      <c r="DS42" s="8">
        <f>leadsadded*$H$31</f>
        <v>0</v>
      </c>
      <c r="DT42" s="8">
        <f>leadsadded*$H$30</f>
        <v>30</v>
      </c>
      <c r="DU42" s="8">
        <f>leadsadded*$H$29</f>
        <v>0</v>
      </c>
      <c r="DV42" s="8">
        <f>leadsadded*$H$28</f>
        <v>0</v>
      </c>
      <c r="DW42" s="8">
        <f>leadsadded*$H$27</f>
        <v>30</v>
      </c>
      <c r="DX42" s="8">
        <f>leadsadded*$H$26</f>
        <v>0</v>
      </c>
      <c r="DY42" s="8">
        <f>leadsadded*$H$25</f>
        <v>30</v>
      </c>
      <c r="DZ42" s="8">
        <f>leadsadded*$H$24</f>
        <v>0</v>
      </c>
      <c r="EA42" s="8">
        <f>leadsadded*$H$23</f>
        <v>30</v>
      </c>
      <c r="EB42" s="8"/>
      <c r="EC42" s="8"/>
      <c r="ED42" s="8"/>
      <c r="EE42" s="8"/>
      <c r="EF42" s="8"/>
      <c r="EG42" s="8"/>
      <c r="EH42" s="8"/>
      <c r="EI42" s="8"/>
      <c r="EJ42" s="8"/>
      <c r="EK42" s="8"/>
      <c r="EL42" s="8"/>
    </row>
    <row r="43" spans="2:142" ht="16" customHeight="1" x14ac:dyDescent="0.2">
      <c r="B43" s="19"/>
      <c r="C43" s="19"/>
      <c r="D43" s="19"/>
      <c r="E43" s="23">
        <v>21</v>
      </c>
      <c r="F43" s="51"/>
      <c r="G43" s="74"/>
      <c r="H43" s="75"/>
      <c r="I43" s="19"/>
      <c r="J43" s="19"/>
      <c r="K43" s="15"/>
      <c r="L43" s="19"/>
      <c r="M43" s="19"/>
      <c r="N43" s="91"/>
      <c r="O43" s="92"/>
      <c r="P43" s="108"/>
      <c r="Q43" s="109"/>
      <c r="R43" s="109"/>
      <c r="S43" s="109"/>
      <c r="T43" s="109"/>
      <c r="U43" s="109"/>
      <c r="V43" s="109"/>
      <c r="W43" s="109"/>
      <c r="X43" s="43"/>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M43" s="8">
        <f t="shared" si="15"/>
        <v>20</v>
      </c>
      <c r="BN43" s="8" t="str">
        <f t="shared" si="0"/>
        <v/>
      </c>
      <c r="BO43" s="8"/>
      <c r="BP43" s="8">
        <f t="shared" si="3"/>
        <v>120</v>
      </c>
      <c r="BQ43" s="8">
        <f t="shared" si="4"/>
        <v>120</v>
      </c>
      <c r="BR43" s="8">
        <f t="shared" si="5"/>
        <v>240</v>
      </c>
      <c r="BS43" s="8">
        <f t="shared" si="12"/>
        <v>240</v>
      </c>
      <c r="BT43" s="8">
        <f t="shared" si="6"/>
        <v>300</v>
      </c>
      <c r="BU43" s="8" t="str">
        <f t="shared" si="7"/>
        <v>Under</v>
      </c>
      <c r="BV43" s="8">
        <f t="shared" si="1"/>
        <v>120</v>
      </c>
      <c r="BW43" s="8">
        <f t="shared" si="8"/>
        <v>180</v>
      </c>
      <c r="BX43" s="8">
        <f t="shared" si="13"/>
        <v>300</v>
      </c>
      <c r="BY43" s="8">
        <f t="shared" si="14"/>
        <v>450</v>
      </c>
      <c r="BZ43" s="8">
        <f t="shared" si="2"/>
        <v>20</v>
      </c>
      <c r="CA43" s="5">
        <f t="shared" si="9"/>
        <v>0.26666666666666666</v>
      </c>
      <c r="CB43" s="5">
        <f t="shared" si="10"/>
        <v>0.4</v>
      </c>
      <c r="CC43" s="5">
        <f t="shared" si="11"/>
        <v>0</v>
      </c>
      <c r="CD43" s="8">
        <f>leadsadded*$G$42</f>
        <v>0</v>
      </c>
      <c r="CE43" s="8">
        <f>leadsadded*$G$41</f>
        <v>0</v>
      </c>
      <c r="CF43" s="8">
        <f>leadsadded*$G$40</f>
        <v>0</v>
      </c>
      <c r="CG43" s="8">
        <f>leadsadded*$G$39</f>
        <v>0</v>
      </c>
      <c r="CH43" s="8">
        <f>leadsadded*$G$38</f>
        <v>0</v>
      </c>
      <c r="CI43" s="8">
        <f>leadsadded*$G$37</f>
        <v>0</v>
      </c>
      <c r="CJ43" s="8">
        <f>leadsadded*$G$36</f>
        <v>0</v>
      </c>
      <c r="CK43" s="8">
        <f>leadsadded*$G$35</f>
        <v>0</v>
      </c>
      <c r="CL43" s="8">
        <f>leadsadded*$G$34</f>
        <v>0</v>
      </c>
      <c r="CM43" s="8">
        <f>leadsadded*$G$33</f>
        <v>0</v>
      </c>
      <c r="CN43" s="8">
        <f>leadsadded*$G$32</f>
        <v>0</v>
      </c>
      <c r="CO43" s="8">
        <f>leadsadded*$G$31</f>
        <v>0</v>
      </c>
      <c r="CP43" s="8">
        <f>leadsadded*$G$30</f>
        <v>30</v>
      </c>
      <c r="CQ43" s="8">
        <f>leadsadded*$G$29</f>
        <v>0</v>
      </c>
      <c r="CR43" s="8">
        <f>leadsadded*$G$28</f>
        <v>0</v>
      </c>
      <c r="CS43" s="8">
        <f>leadsadded*$G$27</f>
        <v>30</v>
      </c>
      <c r="CT43" s="8">
        <f>leadsadded*$G$26</f>
        <v>0</v>
      </c>
      <c r="CU43" s="8">
        <f>leadsadded*$G$25</f>
        <v>30</v>
      </c>
      <c r="CV43" s="8">
        <f>leadsadded*$G$24</f>
        <v>0</v>
      </c>
      <c r="CW43" s="8">
        <f>leadsadded*$G$23</f>
        <v>30</v>
      </c>
      <c r="CX43" s="8"/>
      <c r="CY43" s="8"/>
      <c r="CZ43" s="8"/>
      <c r="DA43" s="8"/>
      <c r="DB43" s="8"/>
      <c r="DC43" s="8"/>
      <c r="DD43" s="8"/>
      <c r="DE43" s="8"/>
      <c r="DF43" s="8"/>
      <c r="DG43" s="8"/>
      <c r="DH43" s="8"/>
      <c r="DI43" s="8">
        <f>leadsadded*$H$42</f>
        <v>0</v>
      </c>
      <c r="DJ43" s="8">
        <f>leadsadded*$H$41</f>
        <v>0</v>
      </c>
      <c r="DK43" s="8">
        <f>leadsadded*$H$40</f>
        <v>0</v>
      </c>
      <c r="DL43" s="8">
        <f>leadsadded*$H$39</f>
        <v>0</v>
      </c>
      <c r="DM43" s="8">
        <f>leadsadded*$H$38</f>
        <v>0</v>
      </c>
      <c r="DN43" s="8">
        <f>leadsadded*$H$37</f>
        <v>0</v>
      </c>
      <c r="DO43" s="8">
        <f>leadsadded*$H$36</f>
        <v>0</v>
      </c>
      <c r="DP43" s="8">
        <f>leadsadded*$H$35</f>
        <v>0</v>
      </c>
      <c r="DQ43" s="8">
        <f>leadsadded*$H$34</f>
        <v>0</v>
      </c>
      <c r="DR43" s="8">
        <f>leadsadded*$H$33</f>
        <v>0</v>
      </c>
      <c r="DS43" s="8">
        <f>leadsadded*$H$32</f>
        <v>0</v>
      </c>
      <c r="DT43" s="8">
        <f>leadsadded*$H$31</f>
        <v>0</v>
      </c>
      <c r="DU43" s="8">
        <f>leadsadded*$H$30</f>
        <v>30</v>
      </c>
      <c r="DV43" s="8">
        <f>leadsadded*$H$29</f>
        <v>0</v>
      </c>
      <c r="DW43" s="8">
        <f>leadsadded*$H$28</f>
        <v>0</v>
      </c>
      <c r="DX43" s="8">
        <f>leadsadded*$H$27</f>
        <v>30</v>
      </c>
      <c r="DY43" s="8">
        <f>leadsadded*$H$26</f>
        <v>0</v>
      </c>
      <c r="DZ43" s="8">
        <f>leadsadded*$H$25</f>
        <v>30</v>
      </c>
      <c r="EA43" s="8">
        <f>leadsadded*$H$24</f>
        <v>0</v>
      </c>
      <c r="EB43" s="8">
        <f>leadsadded*$H$23</f>
        <v>30</v>
      </c>
      <c r="EC43" s="8"/>
      <c r="ED43" s="8"/>
      <c r="EE43" s="8"/>
      <c r="EF43" s="8"/>
      <c r="EG43" s="8"/>
      <c r="EH43" s="8"/>
      <c r="EI43" s="8"/>
      <c r="EJ43" s="8"/>
      <c r="EK43" s="8"/>
      <c r="EL43" s="8"/>
    </row>
    <row r="44" spans="2:142" ht="16" customHeight="1" x14ac:dyDescent="0.2">
      <c r="B44" s="19"/>
      <c r="C44" s="19"/>
      <c r="D44" s="19"/>
      <c r="E44" s="23">
        <v>22</v>
      </c>
      <c r="F44" s="51"/>
      <c r="G44" s="74"/>
      <c r="H44" s="75"/>
      <c r="I44" s="19"/>
      <c r="J44" s="19"/>
      <c r="K44" s="15"/>
      <c r="L44" s="19"/>
      <c r="M44" s="19"/>
      <c r="N44" s="91"/>
      <c r="O44" s="92"/>
      <c r="P44" s="108"/>
      <c r="Q44" s="109"/>
      <c r="R44" s="109"/>
      <c r="S44" s="109"/>
      <c r="T44" s="109"/>
      <c r="U44" s="109"/>
      <c r="V44" s="109"/>
      <c r="W44" s="109"/>
      <c r="X44" s="43"/>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M44" s="8">
        <f t="shared" si="15"/>
        <v>21</v>
      </c>
      <c r="BN44" s="8" t="str">
        <f t="shared" si="0"/>
        <v/>
      </c>
      <c r="BO44" s="8"/>
      <c r="BP44" s="8">
        <f t="shared" si="3"/>
        <v>120</v>
      </c>
      <c r="BQ44" s="8">
        <f t="shared" si="4"/>
        <v>120</v>
      </c>
      <c r="BR44" s="8">
        <f t="shared" si="5"/>
        <v>240</v>
      </c>
      <c r="BS44" s="8">
        <f t="shared" si="12"/>
        <v>240</v>
      </c>
      <c r="BT44" s="8">
        <f t="shared" si="6"/>
        <v>300</v>
      </c>
      <c r="BU44" s="8" t="str">
        <f t="shared" si="7"/>
        <v>Under</v>
      </c>
      <c r="BV44" s="8">
        <f t="shared" si="1"/>
        <v>120</v>
      </c>
      <c r="BW44" s="8">
        <f t="shared" si="8"/>
        <v>180</v>
      </c>
      <c r="BX44" s="8">
        <f t="shared" si="13"/>
        <v>300</v>
      </c>
      <c r="BY44" s="8">
        <f t="shared" si="14"/>
        <v>450</v>
      </c>
      <c r="BZ44" s="8">
        <f t="shared" si="2"/>
        <v>21</v>
      </c>
      <c r="CA44" s="5">
        <f t="shared" si="9"/>
        <v>0.26666666666666666</v>
      </c>
      <c r="CB44" s="5">
        <f t="shared" si="10"/>
        <v>0.4</v>
      </c>
      <c r="CC44" s="5">
        <f t="shared" si="11"/>
        <v>0</v>
      </c>
      <c r="CD44" s="8">
        <f>leadsadded*$G$43</f>
        <v>0</v>
      </c>
      <c r="CE44" s="8">
        <f>leadsadded*$G$42</f>
        <v>0</v>
      </c>
      <c r="CF44" s="8">
        <f>leadsadded*$G$41</f>
        <v>0</v>
      </c>
      <c r="CG44" s="8">
        <f>leadsadded*$G$40</f>
        <v>0</v>
      </c>
      <c r="CH44" s="8">
        <f>leadsadded*$G$39</f>
        <v>0</v>
      </c>
      <c r="CI44" s="8">
        <f>leadsadded*$G$38</f>
        <v>0</v>
      </c>
      <c r="CJ44" s="8">
        <f>leadsadded*$G$37</f>
        <v>0</v>
      </c>
      <c r="CK44" s="8">
        <f>leadsadded*$G$36</f>
        <v>0</v>
      </c>
      <c r="CL44" s="8">
        <f>leadsadded*$G$35</f>
        <v>0</v>
      </c>
      <c r="CM44" s="8">
        <f>leadsadded*$G$34</f>
        <v>0</v>
      </c>
      <c r="CN44" s="8">
        <f>leadsadded*$G$33</f>
        <v>0</v>
      </c>
      <c r="CO44" s="8">
        <f>leadsadded*$G$32</f>
        <v>0</v>
      </c>
      <c r="CP44" s="8">
        <f>leadsadded*$G$31</f>
        <v>0</v>
      </c>
      <c r="CQ44" s="8">
        <f>leadsadded*$G$30</f>
        <v>30</v>
      </c>
      <c r="CR44" s="8">
        <f>leadsadded*$G$29</f>
        <v>0</v>
      </c>
      <c r="CS44" s="8">
        <f>leadsadded*$G$28</f>
        <v>0</v>
      </c>
      <c r="CT44" s="8">
        <f>leadsadded*$G$27</f>
        <v>30</v>
      </c>
      <c r="CU44" s="8">
        <f>leadsadded*$G$26</f>
        <v>0</v>
      </c>
      <c r="CV44" s="8">
        <f>leadsadded*$G$25</f>
        <v>30</v>
      </c>
      <c r="CW44" s="8">
        <f>leadsadded*$G$24</f>
        <v>0</v>
      </c>
      <c r="CX44" s="8">
        <f>leadsadded*$G$23</f>
        <v>30</v>
      </c>
      <c r="CY44" s="8"/>
      <c r="CZ44" s="8"/>
      <c r="DA44" s="8"/>
      <c r="DB44" s="8"/>
      <c r="DC44" s="8"/>
      <c r="DD44" s="8"/>
      <c r="DE44" s="8"/>
      <c r="DF44" s="8"/>
      <c r="DG44" s="8"/>
      <c r="DH44" s="8"/>
      <c r="DI44" s="8">
        <f>leadsadded*$H$43</f>
        <v>0</v>
      </c>
      <c r="DJ44" s="8">
        <f>leadsadded*$H$42</f>
        <v>0</v>
      </c>
      <c r="DK44" s="8">
        <f>leadsadded*$H$41</f>
        <v>0</v>
      </c>
      <c r="DL44" s="8">
        <f>leadsadded*$H$40</f>
        <v>0</v>
      </c>
      <c r="DM44" s="8">
        <f>leadsadded*$H$39</f>
        <v>0</v>
      </c>
      <c r="DN44" s="8">
        <f>leadsadded*$H$38</f>
        <v>0</v>
      </c>
      <c r="DO44" s="8">
        <f>leadsadded*$H$37</f>
        <v>0</v>
      </c>
      <c r="DP44" s="8">
        <f>leadsadded*$H$36</f>
        <v>0</v>
      </c>
      <c r="DQ44" s="8">
        <f>leadsadded*$H$35</f>
        <v>0</v>
      </c>
      <c r="DR44" s="8">
        <f>leadsadded*$H$34</f>
        <v>0</v>
      </c>
      <c r="DS44" s="8">
        <f>leadsadded*$H$33</f>
        <v>0</v>
      </c>
      <c r="DT44" s="8">
        <f>leadsadded*$H$32</f>
        <v>0</v>
      </c>
      <c r="DU44" s="8">
        <f>leadsadded*$H$31</f>
        <v>0</v>
      </c>
      <c r="DV44" s="8">
        <f>leadsadded*$H$30</f>
        <v>30</v>
      </c>
      <c r="DW44" s="8">
        <f>leadsadded*$H$29</f>
        <v>0</v>
      </c>
      <c r="DX44" s="8">
        <f>leadsadded*$H$28</f>
        <v>0</v>
      </c>
      <c r="DY44" s="8">
        <f>leadsadded*$H$27</f>
        <v>30</v>
      </c>
      <c r="DZ44" s="8">
        <f>leadsadded*$H$26</f>
        <v>0</v>
      </c>
      <c r="EA44" s="8">
        <f>leadsadded*$H$25</f>
        <v>30</v>
      </c>
      <c r="EB44" s="8">
        <f>leadsadded*$H$24</f>
        <v>0</v>
      </c>
      <c r="EC44" s="8">
        <f>leadsadded*$H$23</f>
        <v>30</v>
      </c>
      <c r="ED44" s="8"/>
      <c r="EE44" s="8"/>
      <c r="EF44" s="8"/>
      <c r="EG44" s="8"/>
      <c r="EH44" s="8"/>
      <c r="EI44" s="8"/>
      <c r="EJ44" s="8"/>
      <c r="EK44" s="8"/>
      <c r="EL44" s="8"/>
    </row>
    <row r="45" spans="2:142" ht="16" customHeight="1" x14ac:dyDescent="0.2">
      <c r="B45" s="19"/>
      <c r="C45" s="19"/>
      <c r="D45" s="19"/>
      <c r="E45" s="23">
        <v>23</v>
      </c>
      <c r="F45" s="51"/>
      <c r="G45" s="74"/>
      <c r="H45" s="75"/>
      <c r="I45" s="19"/>
      <c r="J45" s="19"/>
      <c r="K45" s="15"/>
      <c r="L45" s="19"/>
      <c r="M45" s="19"/>
      <c r="N45" s="34"/>
      <c r="O45" s="35"/>
      <c r="P45" s="110" t="s">
        <v>36</v>
      </c>
      <c r="Q45" s="110"/>
      <c r="R45" s="110"/>
      <c r="S45" s="110"/>
      <c r="T45" s="110"/>
      <c r="U45" s="110"/>
      <c r="V45" s="110"/>
      <c r="W45" s="110"/>
      <c r="X45" s="2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M45" s="8">
        <f t="shared" si="15"/>
        <v>22</v>
      </c>
      <c r="BN45" s="8" t="str">
        <f t="shared" si="0"/>
        <v/>
      </c>
      <c r="BO45" s="8"/>
      <c r="BP45" s="8">
        <f t="shared" si="3"/>
        <v>120</v>
      </c>
      <c r="BQ45" s="8">
        <f t="shared" si="4"/>
        <v>120</v>
      </c>
      <c r="BR45" s="8">
        <f t="shared" si="5"/>
        <v>240</v>
      </c>
      <c r="BS45" s="8">
        <f t="shared" si="12"/>
        <v>240</v>
      </c>
      <c r="BT45" s="8">
        <f t="shared" si="6"/>
        <v>300</v>
      </c>
      <c r="BU45" s="8" t="str">
        <f t="shared" si="7"/>
        <v>Under</v>
      </c>
      <c r="BV45" s="8">
        <f t="shared" si="1"/>
        <v>120</v>
      </c>
      <c r="BW45" s="8">
        <f t="shared" si="8"/>
        <v>180</v>
      </c>
      <c r="BX45" s="8">
        <f t="shared" si="13"/>
        <v>300</v>
      </c>
      <c r="BY45" s="8">
        <f t="shared" si="14"/>
        <v>450</v>
      </c>
      <c r="BZ45" s="8">
        <f t="shared" si="2"/>
        <v>22</v>
      </c>
      <c r="CA45" s="5">
        <f t="shared" si="9"/>
        <v>0.26666666666666666</v>
      </c>
      <c r="CB45" s="5">
        <f t="shared" si="10"/>
        <v>0.4</v>
      </c>
      <c r="CC45" s="5">
        <f t="shared" si="11"/>
        <v>0</v>
      </c>
      <c r="CD45" s="8">
        <f>leadsadded*$G$44</f>
        <v>0</v>
      </c>
      <c r="CE45" s="8">
        <f>leadsadded*$G$43</f>
        <v>0</v>
      </c>
      <c r="CF45" s="8">
        <f>leadsadded*$G$42</f>
        <v>0</v>
      </c>
      <c r="CG45" s="8">
        <f>leadsadded*$G$41</f>
        <v>0</v>
      </c>
      <c r="CH45" s="8">
        <f>leadsadded*$G$40</f>
        <v>0</v>
      </c>
      <c r="CI45" s="8">
        <f>leadsadded*$G$39</f>
        <v>0</v>
      </c>
      <c r="CJ45" s="8">
        <f>leadsadded*$G$38</f>
        <v>0</v>
      </c>
      <c r="CK45" s="8">
        <f>leadsadded*$G$37</f>
        <v>0</v>
      </c>
      <c r="CL45" s="8">
        <f>leadsadded*$G$36</f>
        <v>0</v>
      </c>
      <c r="CM45" s="8">
        <f>leadsadded*$G$35</f>
        <v>0</v>
      </c>
      <c r="CN45" s="8">
        <f>leadsadded*$G$34</f>
        <v>0</v>
      </c>
      <c r="CO45" s="8">
        <f>leadsadded*$G$33</f>
        <v>0</v>
      </c>
      <c r="CP45" s="8">
        <f>leadsadded*$G$32</f>
        <v>0</v>
      </c>
      <c r="CQ45" s="8">
        <f>leadsadded*$G$31</f>
        <v>0</v>
      </c>
      <c r="CR45" s="8">
        <f>leadsadded*$G$30</f>
        <v>30</v>
      </c>
      <c r="CS45" s="8">
        <f>leadsadded*$G$29</f>
        <v>0</v>
      </c>
      <c r="CT45" s="8">
        <f>leadsadded*$G$28</f>
        <v>0</v>
      </c>
      <c r="CU45" s="8">
        <f>leadsadded*$G$27</f>
        <v>30</v>
      </c>
      <c r="CV45" s="8">
        <f>leadsadded*$G$26</f>
        <v>0</v>
      </c>
      <c r="CW45" s="8">
        <f>leadsadded*$G$25</f>
        <v>30</v>
      </c>
      <c r="CX45" s="8">
        <f>leadsadded*$G$24</f>
        <v>0</v>
      </c>
      <c r="CY45" s="8">
        <f>leadsadded*$G$23</f>
        <v>30</v>
      </c>
      <c r="CZ45" s="8"/>
      <c r="DA45" s="8"/>
      <c r="DB45" s="8"/>
      <c r="DC45" s="8"/>
      <c r="DD45" s="8"/>
      <c r="DE45" s="8"/>
      <c r="DF45" s="8"/>
      <c r="DG45" s="8"/>
      <c r="DH45" s="8"/>
      <c r="DI45" s="8">
        <f>leadsadded*$H$44</f>
        <v>0</v>
      </c>
      <c r="DJ45" s="8">
        <f>leadsadded*$H$43</f>
        <v>0</v>
      </c>
      <c r="DK45" s="8">
        <f>leadsadded*$H$42</f>
        <v>0</v>
      </c>
      <c r="DL45" s="8">
        <f>leadsadded*$H$41</f>
        <v>0</v>
      </c>
      <c r="DM45" s="8">
        <f>leadsadded*$H$40</f>
        <v>0</v>
      </c>
      <c r="DN45" s="8">
        <f>leadsadded*$H$39</f>
        <v>0</v>
      </c>
      <c r="DO45" s="8">
        <f>leadsadded*$H$38</f>
        <v>0</v>
      </c>
      <c r="DP45" s="8">
        <f>leadsadded*$H$37</f>
        <v>0</v>
      </c>
      <c r="DQ45" s="8">
        <f>leadsadded*$H$36</f>
        <v>0</v>
      </c>
      <c r="DR45" s="8">
        <f>leadsadded*$H$35</f>
        <v>0</v>
      </c>
      <c r="DS45" s="8">
        <f>leadsadded*$H$34</f>
        <v>0</v>
      </c>
      <c r="DT45" s="8">
        <f>leadsadded*$H$33</f>
        <v>0</v>
      </c>
      <c r="DU45" s="8">
        <f>leadsadded*$H$32</f>
        <v>0</v>
      </c>
      <c r="DV45" s="8">
        <f>leadsadded*$H$31</f>
        <v>0</v>
      </c>
      <c r="DW45" s="8">
        <f>leadsadded*$H$30</f>
        <v>30</v>
      </c>
      <c r="DX45" s="8">
        <f>leadsadded*$H$29</f>
        <v>0</v>
      </c>
      <c r="DY45" s="8">
        <f>leadsadded*$H$28</f>
        <v>0</v>
      </c>
      <c r="DZ45" s="8">
        <f>leadsadded*$H$27</f>
        <v>30</v>
      </c>
      <c r="EA45" s="8">
        <f>leadsadded*$H$26</f>
        <v>0</v>
      </c>
      <c r="EB45" s="8">
        <f>leadsadded*$H$25</f>
        <v>30</v>
      </c>
      <c r="EC45" s="8">
        <f>leadsadded*$H$24</f>
        <v>0</v>
      </c>
      <c r="ED45" s="8">
        <f>leadsadded*$H$23</f>
        <v>30</v>
      </c>
      <c r="EE45" s="8"/>
      <c r="EF45" s="8"/>
      <c r="EG45" s="8"/>
      <c r="EH45" s="8"/>
      <c r="EI45" s="8"/>
      <c r="EJ45" s="8"/>
      <c r="EK45" s="8"/>
      <c r="EL45" s="8"/>
    </row>
    <row r="46" spans="2:142" ht="16" customHeight="1" x14ac:dyDescent="0.2">
      <c r="B46" s="19"/>
      <c r="C46" s="19"/>
      <c r="D46" s="19"/>
      <c r="E46" s="23">
        <v>24</v>
      </c>
      <c r="F46" s="51"/>
      <c r="G46" s="74"/>
      <c r="H46" s="75"/>
      <c r="I46" s="19"/>
      <c r="J46" s="19"/>
      <c r="K46" s="15"/>
      <c r="L46" s="19"/>
      <c r="M46" s="19"/>
      <c r="N46" s="19"/>
      <c r="O46" s="19"/>
      <c r="P46" s="111"/>
      <c r="Q46" s="111"/>
      <c r="R46" s="111"/>
      <c r="S46" s="111"/>
      <c r="T46" s="111"/>
      <c r="U46" s="111"/>
      <c r="V46" s="111"/>
      <c r="W46" s="111"/>
      <c r="X46" s="2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M46" s="8">
        <f t="shared" si="15"/>
        <v>23</v>
      </c>
      <c r="BN46" s="8" t="str">
        <f t="shared" si="0"/>
        <v/>
      </c>
      <c r="BO46" s="8"/>
      <c r="BP46" s="8">
        <f t="shared" si="3"/>
        <v>120</v>
      </c>
      <c r="BQ46" s="8">
        <f t="shared" si="4"/>
        <v>120</v>
      </c>
      <c r="BR46" s="8">
        <f t="shared" si="5"/>
        <v>240</v>
      </c>
      <c r="BS46" s="8">
        <f t="shared" si="12"/>
        <v>240</v>
      </c>
      <c r="BT46" s="8">
        <f t="shared" si="6"/>
        <v>300</v>
      </c>
      <c r="BU46" s="8" t="str">
        <f t="shared" si="7"/>
        <v>Under</v>
      </c>
      <c r="BV46" s="8">
        <f t="shared" si="1"/>
        <v>120</v>
      </c>
      <c r="BW46" s="8">
        <f t="shared" si="8"/>
        <v>180</v>
      </c>
      <c r="BX46" s="8">
        <f t="shared" si="13"/>
        <v>300</v>
      </c>
      <c r="BY46" s="8">
        <f t="shared" si="14"/>
        <v>450</v>
      </c>
      <c r="BZ46" s="8">
        <f t="shared" si="2"/>
        <v>23</v>
      </c>
      <c r="CA46" s="5">
        <f t="shared" si="9"/>
        <v>0.26666666666666666</v>
      </c>
      <c r="CB46" s="5">
        <f t="shared" si="10"/>
        <v>0.4</v>
      </c>
      <c r="CC46" s="5">
        <f t="shared" si="11"/>
        <v>0</v>
      </c>
      <c r="CD46" s="8">
        <f>leadsadded*$G$45</f>
        <v>0</v>
      </c>
      <c r="CE46" s="8">
        <f>leadsadded*$G$44</f>
        <v>0</v>
      </c>
      <c r="CF46" s="8">
        <f>leadsadded*$G$43</f>
        <v>0</v>
      </c>
      <c r="CG46" s="8">
        <f>leadsadded*$G$42</f>
        <v>0</v>
      </c>
      <c r="CH46" s="8">
        <f>leadsadded*$G$41</f>
        <v>0</v>
      </c>
      <c r="CI46" s="8">
        <f>leadsadded*$G$40</f>
        <v>0</v>
      </c>
      <c r="CJ46" s="8">
        <f>leadsadded*$G$39</f>
        <v>0</v>
      </c>
      <c r="CK46" s="8">
        <f>leadsadded*$G$38</f>
        <v>0</v>
      </c>
      <c r="CL46" s="8">
        <f>leadsadded*$G$37</f>
        <v>0</v>
      </c>
      <c r="CM46" s="8">
        <f>leadsadded*$G$36</f>
        <v>0</v>
      </c>
      <c r="CN46" s="8">
        <f>leadsadded*$G$35</f>
        <v>0</v>
      </c>
      <c r="CO46" s="8">
        <f>leadsadded*$G$34</f>
        <v>0</v>
      </c>
      <c r="CP46" s="8">
        <f>leadsadded*$G$33</f>
        <v>0</v>
      </c>
      <c r="CQ46" s="8">
        <f>leadsadded*$G$32</f>
        <v>0</v>
      </c>
      <c r="CR46" s="8">
        <f>leadsadded*$G$31</f>
        <v>0</v>
      </c>
      <c r="CS46" s="8">
        <f>leadsadded*$G$30</f>
        <v>30</v>
      </c>
      <c r="CT46" s="8">
        <f>leadsadded*$G$29</f>
        <v>0</v>
      </c>
      <c r="CU46" s="8">
        <f>leadsadded*$G$28</f>
        <v>0</v>
      </c>
      <c r="CV46" s="8">
        <f>leadsadded*$G$27</f>
        <v>30</v>
      </c>
      <c r="CW46" s="8">
        <f>leadsadded*$G$26</f>
        <v>0</v>
      </c>
      <c r="CX46" s="8">
        <f>leadsadded*$G$25</f>
        <v>30</v>
      </c>
      <c r="CY46" s="8">
        <f>leadsadded*$G$24</f>
        <v>0</v>
      </c>
      <c r="CZ46" s="8">
        <f>leadsadded*$G$23</f>
        <v>30</v>
      </c>
      <c r="DA46" s="8"/>
      <c r="DB46" s="8"/>
      <c r="DC46" s="8"/>
      <c r="DD46" s="8"/>
      <c r="DE46" s="8"/>
      <c r="DF46" s="8"/>
      <c r="DG46" s="8"/>
      <c r="DH46" s="8"/>
      <c r="DI46" s="8">
        <f>leadsadded*$H$45</f>
        <v>0</v>
      </c>
      <c r="DJ46" s="8">
        <f>leadsadded*$H$44</f>
        <v>0</v>
      </c>
      <c r="DK46" s="8">
        <f>leadsadded*$H$43</f>
        <v>0</v>
      </c>
      <c r="DL46" s="8">
        <f>leadsadded*$H$42</f>
        <v>0</v>
      </c>
      <c r="DM46" s="8">
        <f>leadsadded*$H$41</f>
        <v>0</v>
      </c>
      <c r="DN46" s="8">
        <f>leadsadded*$H$40</f>
        <v>0</v>
      </c>
      <c r="DO46" s="8">
        <f>leadsadded*$H$39</f>
        <v>0</v>
      </c>
      <c r="DP46" s="8">
        <f>leadsadded*$H$38</f>
        <v>0</v>
      </c>
      <c r="DQ46" s="8">
        <f>leadsadded*$H$37</f>
        <v>0</v>
      </c>
      <c r="DR46" s="8">
        <f>leadsadded*$H$36</f>
        <v>0</v>
      </c>
      <c r="DS46" s="8">
        <f>leadsadded*$H$35</f>
        <v>0</v>
      </c>
      <c r="DT46" s="8">
        <f>leadsadded*$H$34</f>
        <v>0</v>
      </c>
      <c r="DU46" s="8">
        <f>leadsadded*$H$33</f>
        <v>0</v>
      </c>
      <c r="DV46" s="8">
        <f>leadsadded*$H$32</f>
        <v>0</v>
      </c>
      <c r="DW46" s="8">
        <f>leadsadded*$H$31</f>
        <v>0</v>
      </c>
      <c r="DX46" s="8">
        <f>leadsadded*$H$30</f>
        <v>30</v>
      </c>
      <c r="DY46" s="8">
        <f>leadsadded*$H$29</f>
        <v>0</v>
      </c>
      <c r="DZ46" s="8">
        <f>leadsadded*$H$28</f>
        <v>0</v>
      </c>
      <c r="EA46" s="8">
        <f>leadsadded*$H$27</f>
        <v>30</v>
      </c>
      <c r="EB46" s="8">
        <f>leadsadded*$H$26</f>
        <v>0</v>
      </c>
      <c r="EC46" s="8">
        <f>leadsadded*$H$25</f>
        <v>30</v>
      </c>
      <c r="ED46" s="8">
        <f>leadsadded*$H$24</f>
        <v>0</v>
      </c>
      <c r="EE46" s="8">
        <f>leadsadded*$H$23</f>
        <v>30</v>
      </c>
      <c r="EF46" s="8"/>
      <c r="EG46" s="8"/>
      <c r="EH46" s="8"/>
      <c r="EI46" s="8"/>
      <c r="EJ46" s="8"/>
      <c r="EK46" s="8"/>
      <c r="EL46" s="8"/>
    </row>
    <row r="47" spans="2:142" ht="15" customHeight="1" x14ac:dyDescent="0.2">
      <c r="B47" s="19"/>
      <c r="C47" s="19"/>
      <c r="D47" s="19"/>
      <c r="E47" s="23">
        <v>25</v>
      </c>
      <c r="F47" s="51"/>
      <c r="G47" s="74"/>
      <c r="H47" s="75"/>
      <c r="I47" s="19"/>
      <c r="J47" s="19"/>
      <c r="K47" s="15"/>
      <c r="L47" s="19"/>
      <c r="M47" s="19"/>
      <c r="N47" s="19"/>
      <c r="O47" s="19"/>
      <c r="P47" s="19"/>
      <c r="Q47" s="24"/>
      <c r="R47" s="24"/>
      <c r="S47" s="24"/>
      <c r="T47" s="24"/>
      <c r="U47" s="24"/>
      <c r="V47" s="24"/>
      <c r="W47" s="24"/>
      <c r="X47" s="2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M47" s="8">
        <f t="shared" si="15"/>
        <v>24</v>
      </c>
      <c r="BN47" s="8" t="str">
        <f t="shared" si="0"/>
        <v/>
      </c>
      <c r="BO47" s="8"/>
      <c r="BP47" s="8">
        <f t="shared" si="3"/>
        <v>120</v>
      </c>
      <c r="BQ47" s="8">
        <f t="shared" si="4"/>
        <v>120</v>
      </c>
      <c r="BR47" s="8">
        <f t="shared" si="5"/>
        <v>240</v>
      </c>
      <c r="BS47" s="8">
        <f t="shared" si="12"/>
        <v>240</v>
      </c>
      <c r="BT47" s="8">
        <f t="shared" si="6"/>
        <v>300</v>
      </c>
      <c r="BU47" s="8" t="str">
        <f t="shared" si="7"/>
        <v>Under</v>
      </c>
      <c r="BV47" s="8">
        <f t="shared" si="1"/>
        <v>120</v>
      </c>
      <c r="BW47" s="8">
        <f t="shared" si="8"/>
        <v>180</v>
      </c>
      <c r="BX47" s="8">
        <f t="shared" si="13"/>
        <v>300</v>
      </c>
      <c r="BY47" s="8">
        <f t="shared" si="14"/>
        <v>450</v>
      </c>
      <c r="BZ47" s="8">
        <f t="shared" si="2"/>
        <v>24</v>
      </c>
      <c r="CA47" s="5">
        <f t="shared" si="9"/>
        <v>0.26666666666666666</v>
      </c>
      <c r="CB47" s="5">
        <f t="shared" si="10"/>
        <v>0.4</v>
      </c>
      <c r="CC47" s="5">
        <f t="shared" si="11"/>
        <v>0</v>
      </c>
      <c r="CD47" s="8">
        <f>leadsadded*$G$46</f>
        <v>0</v>
      </c>
      <c r="CE47" s="8">
        <f>leadsadded*$G$45</f>
        <v>0</v>
      </c>
      <c r="CF47" s="8">
        <f>leadsadded*$G$44</f>
        <v>0</v>
      </c>
      <c r="CG47" s="8">
        <f>leadsadded*$G$43</f>
        <v>0</v>
      </c>
      <c r="CH47" s="8">
        <f>leadsadded*$G$42</f>
        <v>0</v>
      </c>
      <c r="CI47" s="8">
        <f>leadsadded*$G$41</f>
        <v>0</v>
      </c>
      <c r="CJ47" s="8">
        <f>leadsadded*$G$40</f>
        <v>0</v>
      </c>
      <c r="CK47" s="8">
        <f>leadsadded*$G$39</f>
        <v>0</v>
      </c>
      <c r="CL47" s="8">
        <f>leadsadded*$G$38</f>
        <v>0</v>
      </c>
      <c r="CM47" s="8">
        <f>leadsadded*$G$37</f>
        <v>0</v>
      </c>
      <c r="CN47" s="8">
        <f>leadsadded*$G$36</f>
        <v>0</v>
      </c>
      <c r="CO47" s="8">
        <f>leadsadded*$G$35</f>
        <v>0</v>
      </c>
      <c r="CP47" s="8">
        <f>leadsadded*$G$34</f>
        <v>0</v>
      </c>
      <c r="CQ47" s="8">
        <f>leadsadded*$G$33</f>
        <v>0</v>
      </c>
      <c r="CR47" s="8">
        <f>leadsadded*$G$32</f>
        <v>0</v>
      </c>
      <c r="CS47" s="8">
        <f>leadsadded*$G$31</f>
        <v>0</v>
      </c>
      <c r="CT47" s="8">
        <f>leadsadded*$G$30</f>
        <v>30</v>
      </c>
      <c r="CU47" s="8">
        <f>leadsadded*$G$29</f>
        <v>0</v>
      </c>
      <c r="CV47" s="8">
        <f>leadsadded*$G$28</f>
        <v>0</v>
      </c>
      <c r="CW47" s="8">
        <f>leadsadded*$G$27</f>
        <v>30</v>
      </c>
      <c r="CX47" s="8">
        <f>leadsadded*$G$26</f>
        <v>0</v>
      </c>
      <c r="CY47" s="8">
        <f>leadsadded*$G$25</f>
        <v>30</v>
      </c>
      <c r="CZ47" s="8">
        <f>leadsadded*$G$24</f>
        <v>0</v>
      </c>
      <c r="DA47" s="8">
        <f>leadsadded*$G$23</f>
        <v>30</v>
      </c>
      <c r="DB47" s="8"/>
      <c r="DC47" s="8"/>
      <c r="DD47" s="8"/>
      <c r="DE47" s="8"/>
      <c r="DF47" s="8"/>
      <c r="DG47" s="8"/>
      <c r="DH47" s="8"/>
      <c r="DI47" s="8">
        <f>leadsadded*$H$46</f>
        <v>0</v>
      </c>
      <c r="DJ47" s="8">
        <f>leadsadded*$H$45</f>
        <v>0</v>
      </c>
      <c r="DK47" s="8">
        <f>leadsadded*$H$44</f>
        <v>0</v>
      </c>
      <c r="DL47" s="8">
        <f>leadsadded*$H$43</f>
        <v>0</v>
      </c>
      <c r="DM47" s="8">
        <f>leadsadded*$H$42</f>
        <v>0</v>
      </c>
      <c r="DN47" s="8">
        <f>leadsadded*$H$41</f>
        <v>0</v>
      </c>
      <c r="DO47" s="8">
        <f>leadsadded*$H$40</f>
        <v>0</v>
      </c>
      <c r="DP47" s="8">
        <f>leadsadded*$H$39</f>
        <v>0</v>
      </c>
      <c r="DQ47" s="8">
        <f>leadsadded*$H$38</f>
        <v>0</v>
      </c>
      <c r="DR47" s="8">
        <f>leadsadded*$H$37</f>
        <v>0</v>
      </c>
      <c r="DS47" s="8">
        <f>leadsadded*$H$36</f>
        <v>0</v>
      </c>
      <c r="DT47" s="8">
        <f>leadsadded*$H$35</f>
        <v>0</v>
      </c>
      <c r="DU47" s="8">
        <f>leadsadded*$H$34</f>
        <v>0</v>
      </c>
      <c r="DV47" s="8">
        <f>leadsadded*$H$33</f>
        <v>0</v>
      </c>
      <c r="DW47" s="8">
        <f>leadsadded*$H$32</f>
        <v>0</v>
      </c>
      <c r="DX47" s="8">
        <f>leadsadded*$H$31</f>
        <v>0</v>
      </c>
      <c r="DY47" s="8">
        <f>leadsadded*$H$30</f>
        <v>30</v>
      </c>
      <c r="DZ47" s="8">
        <f>leadsadded*$H$29</f>
        <v>0</v>
      </c>
      <c r="EA47" s="8">
        <f>leadsadded*$H$28</f>
        <v>0</v>
      </c>
      <c r="EB47" s="8">
        <f>leadsadded*$H$27</f>
        <v>30</v>
      </c>
      <c r="EC47" s="8">
        <f>leadsadded*$H$26</f>
        <v>0</v>
      </c>
      <c r="ED47" s="8">
        <f>leadsadded*$H$25</f>
        <v>30</v>
      </c>
      <c r="EE47" s="8">
        <f>leadsadded*$H$24</f>
        <v>0</v>
      </c>
      <c r="EF47" s="8">
        <f>leadsadded*$H$23</f>
        <v>30</v>
      </c>
      <c r="EG47" s="8"/>
      <c r="EH47" s="8"/>
      <c r="EI47" s="8"/>
      <c r="EJ47" s="8"/>
      <c r="EK47" s="8"/>
      <c r="EL47" s="8"/>
    </row>
    <row r="48" spans="2:142" ht="16" customHeight="1" x14ac:dyDescent="0.2">
      <c r="B48" s="19"/>
      <c r="C48" s="19"/>
      <c r="D48" s="19"/>
      <c r="E48" s="23">
        <v>26</v>
      </c>
      <c r="F48" s="51"/>
      <c r="G48" s="74"/>
      <c r="H48" s="75"/>
      <c r="I48" s="19"/>
      <c r="J48" s="19"/>
      <c r="K48" s="15"/>
      <c r="L48" s="19"/>
      <c r="M48" s="19"/>
      <c r="N48" s="19"/>
      <c r="O48" s="19"/>
      <c r="P48" s="107" t="str">
        <f>IF(U56="","Your team can reach "&amp;leadsadded&amp;" leads per day with any of the following touch patterns. These touch patterns will use about 100 percent of your capacity (give or take a bit because of rounding).","")</f>
        <v>Your team can reach 30 leads per day with any of the following touch patterns. These touch patterns will use about 100 percent of your capacity (give or take a bit because of rounding).</v>
      </c>
      <c r="Q48" s="107"/>
      <c r="R48" s="107"/>
      <c r="S48" s="107"/>
      <c r="T48" s="107"/>
      <c r="U48" s="107"/>
      <c r="V48" s="107"/>
      <c r="W48" s="107"/>
      <c r="X48" s="2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M48" s="8">
        <f t="shared" si="15"/>
        <v>25</v>
      </c>
      <c r="BN48" s="8" t="str">
        <f t="shared" si="0"/>
        <v/>
      </c>
      <c r="BO48" s="8"/>
      <c r="BP48" s="8">
        <f t="shared" si="3"/>
        <v>120</v>
      </c>
      <c r="BQ48" s="8">
        <f t="shared" si="4"/>
        <v>120</v>
      </c>
      <c r="BR48" s="8">
        <f t="shared" si="5"/>
        <v>240</v>
      </c>
      <c r="BS48" s="8">
        <f t="shared" si="12"/>
        <v>240</v>
      </c>
      <c r="BT48" s="8">
        <f t="shared" si="6"/>
        <v>300</v>
      </c>
      <c r="BU48" s="8" t="str">
        <f t="shared" si="7"/>
        <v>Under</v>
      </c>
      <c r="BV48" s="8">
        <f t="shared" si="1"/>
        <v>120</v>
      </c>
      <c r="BW48" s="8">
        <f t="shared" si="8"/>
        <v>180</v>
      </c>
      <c r="BX48" s="8">
        <f t="shared" si="13"/>
        <v>300</v>
      </c>
      <c r="BY48" s="8">
        <f t="shared" si="14"/>
        <v>450</v>
      </c>
      <c r="BZ48" s="8">
        <f t="shared" si="2"/>
        <v>25</v>
      </c>
      <c r="CA48" s="5">
        <f t="shared" si="9"/>
        <v>0.26666666666666666</v>
      </c>
      <c r="CB48" s="5">
        <f t="shared" si="10"/>
        <v>0.4</v>
      </c>
      <c r="CC48" s="5">
        <f t="shared" si="11"/>
        <v>0</v>
      </c>
      <c r="CD48" s="8">
        <f>leadsadded*$G$47</f>
        <v>0</v>
      </c>
      <c r="CE48" s="8">
        <f>leadsadded*$G$46</f>
        <v>0</v>
      </c>
      <c r="CF48" s="8">
        <f>leadsadded*$G$45</f>
        <v>0</v>
      </c>
      <c r="CG48" s="8">
        <f>leadsadded*$G$44</f>
        <v>0</v>
      </c>
      <c r="CH48" s="8">
        <f>leadsadded*$G$43</f>
        <v>0</v>
      </c>
      <c r="CI48" s="8">
        <f>leadsadded*$G$42</f>
        <v>0</v>
      </c>
      <c r="CJ48" s="8">
        <f>leadsadded*$G$41</f>
        <v>0</v>
      </c>
      <c r="CK48" s="8">
        <f>leadsadded*$G$40</f>
        <v>0</v>
      </c>
      <c r="CL48" s="8">
        <f>leadsadded*$G$39</f>
        <v>0</v>
      </c>
      <c r="CM48" s="8">
        <f>leadsadded*$G$38</f>
        <v>0</v>
      </c>
      <c r="CN48" s="8">
        <f>leadsadded*$G$37</f>
        <v>0</v>
      </c>
      <c r="CO48" s="8">
        <f>leadsadded*$G$36</f>
        <v>0</v>
      </c>
      <c r="CP48" s="8">
        <f>leadsadded*$G$35</f>
        <v>0</v>
      </c>
      <c r="CQ48" s="8">
        <f>leadsadded*$G$34</f>
        <v>0</v>
      </c>
      <c r="CR48" s="8">
        <f>leadsadded*$G$33</f>
        <v>0</v>
      </c>
      <c r="CS48" s="8">
        <f>leadsadded*$G$32</f>
        <v>0</v>
      </c>
      <c r="CT48" s="8">
        <f>leadsadded*$G$31</f>
        <v>0</v>
      </c>
      <c r="CU48" s="8">
        <f>leadsadded*$G$30</f>
        <v>30</v>
      </c>
      <c r="CV48" s="8">
        <f>leadsadded*$G$29</f>
        <v>0</v>
      </c>
      <c r="CW48" s="8">
        <f>leadsadded*$G$28</f>
        <v>0</v>
      </c>
      <c r="CX48" s="8">
        <f>leadsadded*$G$27</f>
        <v>30</v>
      </c>
      <c r="CY48" s="8">
        <f>leadsadded*$G$26</f>
        <v>0</v>
      </c>
      <c r="CZ48" s="8">
        <f>leadsadded*$G$25</f>
        <v>30</v>
      </c>
      <c r="DA48" s="8">
        <f>leadsadded*$G$24</f>
        <v>0</v>
      </c>
      <c r="DB48" s="8">
        <f>leadsadded*$G$23</f>
        <v>30</v>
      </c>
      <c r="DC48" s="8"/>
      <c r="DD48" s="8"/>
      <c r="DE48" s="8"/>
      <c r="DF48" s="8"/>
      <c r="DG48" s="8"/>
      <c r="DH48" s="8"/>
      <c r="DI48" s="8">
        <f>leadsadded*$H$47</f>
        <v>0</v>
      </c>
      <c r="DJ48" s="8">
        <f>leadsadded*$H$46</f>
        <v>0</v>
      </c>
      <c r="DK48" s="8">
        <f>leadsadded*$H$45</f>
        <v>0</v>
      </c>
      <c r="DL48" s="8">
        <f>leadsadded*$H$44</f>
        <v>0</v>
      </c>
      <c r="DM48" s="8">
        <f>leadsadded*$H$43</f>
        <v>0</v>
      </c>
      <c r="DN48" s="8">
        <f>leadsadded*$H$42</f>
        <v>0</v>
      </c>
      <c r="DO48" s="8">
        <f>leadsadded*$H$41</f>
        <v>0</v>
      </c>
      <c r="DP48" s="8">
        <f>leadsadded*$H$40</f>
        <v>0</v>
      </c>
      <c r="DQ48" s="8">
        <f>leadsadded*$H$39</f>
        <v>0</v>
      </c>
      <c r="DR48" s="8">
        <f>leadsadded*$H$38</f>
        <v>0</v>
      </c>
      <c r="DS48" s="8">
        <f>leadsadded*$H$37</f>
        <v>0</v>
      </c>
      <c r="DT48" s="8">
        <f>leadsadded*$H$36</f>
        <v>0</v>
      </c>
      <c r="DU48" s="8">
        <f>leadsadded*$H$35</f>
        <v>0</v>
      </c>
      <c r="DV48" s="8">
        <f>leadsadded*$H$34</f>
        <v>0</v>
      </c>
      <c r="DW48" s="8">
        <f>leadsadded*$H$33</f>
        <v>0</v>
      </c>
      <c r="DX48" s="8">
        <f>leadsadded*$H$32</f>
        <v>0</v>
      </c>
      <c r="DY48" s="8">
        <f>leadsadded*$H$31</f>
        <v>0</v>
      </c>
      <c r="DZ48" s="8">
        <f>leadsadded*$H$30</f>
        <v>30</v>
      </c>
      <c r="EA48" s="8">
        <f>leadsadded*$H$29</f>
        <v>0</v>
      </c>
      <c r="EB48" s="8">
        <f>leadsadded*$H$28</f>
        <v>0</v>
      </c>
      <c r="EC48" s="8">
        <f>leadsadded*$H$27</f>
        <v>30</v>
      </c>
      <c r="ED48" s="8">
        <f>leadsadded*$H$26</f>
        <v>0</v>
      </c>
      <c r="EE48" s="8">
        <f>leadsadded*$H$25</f>
        <v>30</v>
      </c>
      <c r="EF48" s="8">
        <f>leadsadded*$H$24</f>
        <v>0</v>
      </c>
      <c r="EG48" s="8">
        <f>leadsadded*$H$23</f>
        <v>30</v>
      </c>
      <c r="EH48" s="8"/>
      <c r="EI48" s="8"/>
      <c r="EJ48" s="8"/>
      <c r="EK48" s="8"/>
      <c r="EL48" s="8"/>
    </row>
    <row r="49" spans="2:142" ht="15" customHeight="1" x14ac:dyDescent="0.2">
      <c r="B49" s="19"/>
      <c r="C49" s="19"/>
      <c r="D49" s="19"/>
      <c r="E49" s="23">
        <v>27</v>
      </c>
      <c r="F49" s="51"/>
      <c r="G49" s="74"/>
      <c r="H49" s="75"/>
      <c r="I49" s="19"/>
      <c r="J49" s="19"/>
      <c r="K49" s="15"/>
      <c r="L49" s="19"/>
      <c r="M49" s="19"/>
      <c r="N49" s="19"/>
      <c r="O49" s="19"/>
      <c r="P49" s="107"/>
      <c r="Q49" s="107"/>
      <c r="R49" s="107"/>
      <c r="S49" s="107"/>
      <c r="T49" s="107"/>
      <c r="U49" s="107"/>
      <c r="V49" s="107"/>
      <c r="W49" s="107"/>
      <c r="X49" s="2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M49" s="8">
        <f t="shared" si="15"/>
        <v>26</v>
      </c>
      <c r="BN49" s="8" t="str">
        <f t="shared" si="0"/>
        <v/>
      </c>
      <c r="BO49" s="8"/>
      <c r="BP49" s="8">
        <f t="shared" si="3"/>
        <v>120</v>
      </c>
      <c r="BQ49" s="8">
        <f t="shared" si="4"/>
        <v>120</v>
      </c>
      <c r="BR49" s="8">
        <f t="shared" si="5"/>
        <v>240</v>
      </c>
      <c r="BS49" s="8">
        <f t="shared" si="12"/>
        <v>240</v>
      </c>
      <c r="BT49" s="8">
        <f t="shared" si="6"/>
        <v>300</v>
      </c>
      <c r="BU49" s="8" t="str">
        <f t="shared" si="7"/>
        <v>Under</v>
      </c>
      <c r="BV49" s="8">
        <f t="shared" si="1"/>
        <v>120</v>
      </c>
      <c r="BW49" s="8">
        <f t="shared" si="8"/>
        <v>180</v>
      </c>
      <c r="BX49" s="8">
        <f t="shared" si="13"/>
        <v>300</v>
      </c>
      <c r="BY49" s="8">
        <f t="shared" si="14"/>
        <v>450</v>
      </c>
      <c r="BZ49" s="8">
        <f t="shared" si="2"/>
        <v>26</v>
      </c>
      <c r="CA49" s="5">
        <f t="shared" si="9"/>
        <v>0.26666666666666666</v>
      </c>
      <c r="CB49" s="5">
        <f t="shared" si="10"/>
        <v>0.4</v>
      </c>
      <c r="CC49" s="5">
        <f t="shared" si="11"/>
        <v>0</v>
      </c>
      <c r="CD49" s="8">
        <f>leadsadded*$G$48</f>
        <v>0</v>
      </c>
      <c r="CE49" s="8">
        <f>leadsadded*$G$47</f>
        <v>0</v>
      </c>
      <c r="CF49" s="8">
        <f>leadsadded*$G$46</f>
        <v>0</v>
      </c>
      <c r="CG49" s="8">
        <f>leadsadded*$G$45</f>
        <v>0</v>
      </c>
      <c r="CH49" s="8">
        <f>leadsadded*$G$44</f>
        <v>0</v>
      </c>
      <c r="CI49" s="8">
        <f>leadsadded*$G$43</f>
        <v>0</v>
      </c>
      <c r="CJ49" s="8">
        <f>leadsadded*$G$42</f>
        <v>0</v>
      </c>
      <c r="CK49" s="8">
        <f>leadsadded*$G$41</f>
        <v>0</v>
      </c>
      <c r="CL49" s="8">
        <f>leadsadded*$G$40</f>
        <v>0</v>
      </c>
      <c r="CM49" s="8">
        <f>leadsadded*$G$39</f>
        <v>0</v>
      </c>
      <c r="CN49" s="8">
        <f>leadsadded*$G$38</f>
        <v>0</v>
      </c>
      <c r="CO49" s="8">
        <f>leadsadded*$G$37</f>
        <v>0</v>
      </c>
      <c r="CP49" s="8">
        <f>leadsadded*$G$36</f>
        <v>0</v>
      </c>
      <c r="CQ49" s="8">
        <f>leadsadded*$G$35</f>
        <v>0</v>
      </c>
      <c r="CR49" s="8">
        <f>leadsadded*$G$34</f>
        <v>0</v>
      </c>
      <c r="CS49" s="8">
        <f>leadsadded*$G$33</f>
        <v>0</v>
      </c>
      <c r="CT49" s="8">
        <f>leadsadded*$G$32</f>
        <v>0</v>
      </c>
      <c r="CU49" s="8">
        <f>leadsadded*$G$31</f>
        <v>0</v>
      </c>
      <c r="CV49" s="8">
        <f>leadsadded*$G$30</f>
        <v>30</v>
      </c>
      <c r="CW49" s="8">
        <f>leadsadded*$G$29</f>
        <v>0</v>
      </c>
      <c r="CX49" s="8">
        <f>leadsadded*$G$28</f>
        <v>0</v>
      </c>
      <c r="CY49" s="8">
        <f>leadsadded*$G$27</f>
        <v>30</v>
      </c>
      <c r="CZ49" s="8">
        <f>leadsadded*$G$26</f>
        <v>0</v>
      </c>
      <c r="DA49" s="8">
        <f>leadsadded*$G$25</f>
        <v>30</v>
      </c>
      <c r="DB49" s="8">
        <f>leadsadded*$G$24</f>
        <v>0</v>
      </c>
      <c r="DC49" s="8">
        <f>leadsadded*$G$23</f>
        <v>30</v>
      </c>
      <c r="DD49" s="8"/>
      <c r="DE49" s="8"/>
      <c r="DF49" s="8"/>
      <c r="DG49" s="8"/>
      <c r="DH49" s="8"/>
      <c r="DI49" s="8">
        <f>leadsadded*$H$48</f>
        <v>0</v>
      </c>
      <c r="DJ49" s="8">
        <f>leadsadded*$H$47</f>
        <v>0</v>
      </c>
      <c r="DK49" s="8">
        <f>leadsadded*$H$46</f>
        <v>0</v>
      </c>
      <c r="DL49" s="8">
        <f>leadsadded*$H$45</f>
        <v>0</v>
      </c>
      <c r="DM49" s="8">
        <f>leadsadded*$H$44</f>
        <v>0</v>
      </c>
      <c r="DN49" s="8">
        <f>leadsadded*$H$43</f>
        <v>0</v>
      </c>
      <c r="DO49" s="8">
        <f>leadsadded*$H$42</f>
        <v>0</v>
      </c>
      <c r="DP49" s="8">
        <f>leadsadded*$H$41</f>
        <v>0</v>
      </c>
      <c r="DQ49" s="8">
        <f>leadsadded*$H$40</f>
        <v>0</v>
      </c>
      <c r="DR49" s="8">
        <f>leadsadded*$H$39</f>
        <v>0</v>
      </c>
      <c r="DS49" s="8">
        <f>leadsadded*$H$38</f>
        <v>0</v>
      </c>
      <c r="DT49" s="8">
        <f>leadsadded*$H$37</f>
        <v>0</v>
      </c>
      <c r="DU49" s="8">
        <f>leadsadded*$H$36</f>
        <v>0</v>
      </c>
      <c r="DV49" s="8">
        <f>leadsadded*$H$35</f>
        <v>0</v>
      </c>
      <c r="DW49" s="8">
        <f>leadsadded*$H$34</f>
        <v>0</v>
      </c>
      <c r="DX49" s="8">
        <f>leadsadded*$H$33</f>
        <v>0</v>
      </c>
      <c r="DY49" s="8">
        <f>leadsadded*$H$32</f>
        <v>0</v>
      </c>
      <c r="DZ49" s="8">
        <f>leadsadded*$H$31</f>
        <v>0</v>
      </c>
      <c r="EA49" s="8">
        <f>leadsadded*$H$30</f>
        <v>30</v>
      </c>
      <c r="EB49" s="8">
        <f>leadsadded*$H$29</f>
        <v>0</v>
      </c>
      <c r="EC49" s="8">
        <f>leadsadded*$H$28</f>
        <v>0</v>
      </c>
      <c r="ED49" s="8">
        <f>leadsadded*$H$27</f>
        <v>30</v>
      </c>
      <c r="EE49" s="8">
        <f>leadsadded*$H$26</f>
        <v>0</v>
      </c>
      <c r="EF49" s="8">
        <f>leadsadded*$H$25</f>
        <v>30</v>
      </c>
      <c r="EG49" s="8">
        <f>leadsadded*$H$24</f>
        <v>0</v>
      </c>
      <c r="EH49" s="8">
        <f>leadsadded*$H$23</f>
        <v>30</v>
      </c>
      <c r="EI49" s="8"/>
      <c r="EJ49" s="8"/>
      <c r="EK49" s="8"/>
      <c r="EL49" s="8"/>
    </row>
    <row r="50" spans="2:142" ht="15" customHeight="1" x14ac:dyDescent="0.2">
      <c r="B50" s="19"/>
      <c r="C50" s="19"/>
      <c r="D50" s="19"/>
      <c r="E50" s="23">
        <v>28</v>
      </c>
      <c r="F50" s="51"/>
      <c r="G50" s="74"/>
      <c r="H50" s="75"/>
      <c r="I50" s="19"/>
      <c r="J50" s="19"/>
      <c r="K50" s="15"/>
      <c r="L50" s="19"/>
      <c r="M50" s="19"/>
      <c r="N50" s="19"/>
      <c r="O50" s="19"/>
      <c r="P50" s="19"/>
      <c r="Q50" s="24"/>
      <c r="R50" s="24"/>
      <c r="S50" s="24"/>
      <c r="T50" s="24"/>
      <c r="U50" s="24"/>
      <c r="V50" s="24"/>
      <c r="W50" s="24"/>
      <c r="X50" s="2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M50" s="8">
        <f t="shared" si="15"/>
        <v>27</v>
      </c>
      <c r="BN50" s="8" t="str">
        <f t="shared" si="0"/>
        <v/>
      </c>
      <c r="BO50" s="8"/>
      <c r="BP50" s="8">
        <f t="shared" si="3"/>
        <v>120</v>
      </c>
      <c r="BQ50" s="8">
        <f t="shared" si="4"/>
        <v>120</v>
      </c>
      <c r="BR50" s="8">
        <f t="shared" si="5"/>
        <v>240</v>
      </c>
      <c r="BS50" s="8">
        <f t="shared" si="12"/>
        <v>240</v>
      </c>
      <c r="BT50" s="8">
        <f t="shared" si="6"/>
        <v>300</v>
      </c>
      <c r="BU50" s="8" t="str">
        <f t="shared" si="7"/>
        <v>Under</v>
      </c>
      <c r="BV50" s="8">
        <f t="shared" si="1"/>
        <v>120</v>
      </c>
      <c r="BW50" s="8">
        <f t="shared" si="8"/>
        <v>180</v>
      </c>
      <c r="BX50" s="8">
        <f t="shared" si="13"/>
        <v>300</v>
      </c>
      <c r="BY50" s="8">
        <f t="shared" si="14"/>
        <v>450</v>
      </c>
      <c r="BZ50" s="8">
        <f t="shared" si="2"/>
        <v>27</v>
      </c>
      <c r="CA50" s="5">
        <f t="shared" si="9"/>
        <v>0.26666666666666666</v>
      </c>
      <c r="CB50" s="5">
        <f t="shared" si="10"/>
        <v>0.4</v>
      </c>
      <c r="CC50" s="5">
        <f t="shared" si="11"/>
        <v>0</v>
      </c>
      <c r="CD50" s="8">
        <f>leadsadded*$G$49</f>
        <v>0</v>
      </c>
      <c r="CE50" s="8">
        <f>leadsadded*$G$48</f>
        <v>0</v>
      </c>
      <c r="CF50" s="8">
        <f>leadsadded*$G$47</f>
        <v>0</v>
      </c>
      <c r="CG50" s="8">
        <f>leadsadded*$G$46</f>
        <v>0</v>
      </c>
      <c r="CH50" s="8">
        <f>leadsadded*$G$45</f>
        <v>0</v>
      </c>
      <c r="CI50" s="8">
        <f>leadsadded*$G$44</f>
        <v>0</v>
      </c>
      <c r="CJ50" s="8">
        <f>leadsadded*$G$43</f>
        <v>0</v>
      </c>
      <c r="CK50" s="8">
        <f>leadsadded*$G$42</f>
        <v>0</v>
      </c>
      <c r="CL50" s="8">
        <f>leadsadded*$G$41</f>
        <v>0</v>
      </c>
      <c r="CM50" s="8">
        <f>leadsadded*$G$40</f>
        <v>0</v>
      </c>
      <c r="CN50" s="8">
        <f>leadsadded*$G$39</f>
        <v>0</v>
      </c>
      <c r="CO50" s="8">
        <f>leadsadded*$G$38</f>
        <v>0</v>
      </c>
      <c r="CP50" s="8">
        <f>leadsadded*$G$37</f>
        <v>0</v>
      </c>
      <c r="CQ50" s="8">
        <f>leadsadded*$G$36</f>
        <v>0</v>
      </c>
      <c r="CR50" s="8">
        <f>leadsadded*$G$35</f>
        <v>0</v>
      </c>
      <c r="CS50" s="8">
        <f>leadsadded*$G$34</f>
        <v>0</v>
      </c>
      <c r="CT50" s="8">
        <f>leadsadded*$G$33</f>
        <v>0</v>
      </c>
      <c r="CU50" s="8">
        <f>leadsadded*$G$32</f>
        <v>0</v>
      </c>
      <c r="CV50" s="8">
        <f>leadsadded*$G$31</f>
        <v>0</v>
      </c>
      <c r="CW50" s="8">
        <f>leadsadded*$G$30</f>
        <v>30</v>
      </c>
      <c r="CX50" s="8">
        <f>leadsadded*$G$29</f>
        <v>0</v>
      </c>
      <c r="CY50" s="8">
        <f>leadsadded*$G$28</f>
        <v>0</v>
      </c>
      <c r="CZ50" s="8">
        <f>leadsadded*$G$27</f>
        <v>30</v>
      </c>
      <c r="DA50" s="8">
        <f>leadsadded*$G$26</f>
        <v>0</v>
      </c>
      <c r="DB50" s="8">
        <f>leadsadded*$G$25</f>
        <v>30</v>
      </c>
      <c r="DC50" s="8">
        <f>leadsadded*$G$24</f>
        <v>0</v>
      </c>
      <c r="DD50" s="8">
        <f>leadsadded*$G$23</f>
        <v>30</v>
      </c>
      <c r="DE50" s="8"/>
      <c r="DF50" s="8"/>
      <c r="DG50" s="8"/>
      <c r="DH50" s="8"/>
      <c r="DI50" s="8">
        <f>leadsadded*$H$49</f>
        <v>0</v>
      </c>
      <c r="DJ50" s="8">
        <f>leadsadded*$H$48</f>
        <v>0</v>
      </c>
      <c r="DK50" s="8">
        <f>leadsadded*$H$47</f>
        <v>0</v>
      </c>
      <c r="DL50" s="8">
        <f>leadsadded*$H$46</f>
        <v>0</v>
      </c>
      <c r="DM50" s="8">
        <f>leadsadded*$H$45</f>
        <v>0</v>
      </c>
      <c r="DN50" s="8">
        <f>leadsadded*$H$44</f>
        <v>0</v>
      </c>
      <c r="DO50" s="8">
        <f>leadsadded*$H$43</f>
        <v>0</v>
      </c>
      <c r="DP50" s="8">
        <f>leadsadded*$H$42</f>
        <v>0</v>
      </c>
      <c r="DQ50" s="8">
        <f>leadsadded*$H$41</f>
        <v>0</v>
      </c>
      <c r="DR50" s="8">
        <f>leadsadded*$H$40</f>
        <v>0</v>
      </c>
      <c r="DS50" s="8">
        <f>leadsadded*$H$39</f>
        <v>0</v>
      </c>
      <c r="DT50" s="8">
        <f>leadsadded*$H$38</f>
        <v>0</v>
      </c>
      <c r="DU50" s="8">
        <f>leadsadded*$H$37</f>
        <v>0</v>
      </c>
      <c r="DV50" s="8">
        <f>leadsadded*$H$36</f>
        <v>0</v>
      </c>
      <c r="DW50" s="8">
        <f>leadsadded*$H$35</f>
        <v>0</v>
      </c>
      <c r="DX50" s="8">
        <f>leadsadded*$H$34</f>
        <v>0</v>
      </c>
      <c r="DY50" s="8">
        <f>leadsadded*$H$33</f>
        <v>0</v>
      </c>
      <c r="DZ50" s="8">
        <f>leadsadded*$H$32</f>
        <v>0</v>
      </c>
      <c r="EA50" s="8">
        <f>leadsadded*$H$31</f>
        <v>0</v>
      </c>
      <c r="EB50" s="8">
        <f>leadsadded*$H$30</f>
        <v>30</v>
      </c>
      <c r="EC50" s="8">
        <f>leadsadded*$H$29</f>
        <v>0</v>
      </c>
      <c r="ED50" s="8">
        <f>leadsadded*$H$28</f>
        <v>0</v>
      </c>
      <c r="EE50" s="8">
        <f>leadsadded*$H$27</f>
        <v>30</v>
      </c>
      <c r="EF50" s="8">
        <f>leadsadded*$H$26</f>
        <v>0</v>
      </c>
      <c r="EG50" s="8">
        <f>leadsadded*$H$25</f>
        <v>30</v>
      </c>
      <c r="EH50" s="8">
        <f>leadsadded*$H$24</f>
        <v>0</v>
      </c>
      <c r="EI50" s="8">
        <f>leadsadded*$H$23</f>
        <v>30</v>
      </c>
      <c r="EJ50" s="8"/>
      <c r="EK50" s="8"/>
      <c r="EL50" s="8"/>
    </row>
    <row r="51" spans="2:142" ht="15" customHeight="1" x14ac:dyDescent="0.2">
      <c r="B51" s="19"/>
      <c r="C51" s="19"/>
      <c r="D51" s="19"/>
      <c r="E51" s="23">
        <v>29</v>
      </c>
      <c r="F51" s="51"/>
      <c r="G51" s="74"/>
      <c r="H51" s="75"/>
      <c r="I51" s="19"/>
      <c r="J51" s="19"/>
      <c r="K51" s="15"/>
      <c r="L51" s="19"/>
      <c r="M51" s="19"/>
      <c r="N51" s="29"/>
      <c r="O51" s="29"/>
      <c r="P51" s="107" t="str">
        <f>IF(U56="","For example, your team can serve "&amp;leadsadded&amp;" leads per day with a touch pattern that includes 1 email and "&amp;T56&amp;" calls"&amp;IF(T57&lt;&gt;""," or a touch pattern that includes 2 emails and "&amp;T57&amp;" calls, etc.","."),"")</f>
        <v>For example, your team can serve 30 leads per day with a touch pattern that includes 1 email and 10 calls or a touch pattern that includes 2 emails and 9 calls, etc.</v>
      </c>
      <c r="Q51" s="107"/>
      <c r="R51" s="107"/>
      <c r="S51" s="107"/>
      <c r="T51" s="107"/>
      <c r="U51" s="107"/>
      <c r="V51" s="107"/>
      <c r="W51" s="107"/>
      <c r="X51" s="2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M51" s="8">
        <f t="shared" si="15"/>
        <v>28</v>
      </c>
      <c r="BN51" s="8" t="str">
        <f t="shared" si="0"/>
        <v/>
      </c>
      <c r="BO51" s="8"/>
      <c r="BP51" s="8">
        <f t="shared" si="3"/>
        <v>120</v>
      </c>
      <c r="BQ51" s="8">
        <f t="shared" si="4"/>
        <v>120</v>
      </c>
      <c r="BR51" s="8">
        <f t="shared" si="5"/>
        <v>240</v>
      </c>
      <c r="BS51" s="8">
        <f t="shared" si="12"/>
        <v>240</v>
      </c>
      <c r="BT51" s="8">
        <f t="shared" si="6"/>
        <v>300</v>
      </c>
      <c r="BU51" s="8" t="str">
        <f t="shared" si="7"/>
        <v>Under</v>
      </c>
      <c r="BV51" s="8">
        <f t="shared" si="1"/>
        <v>120</v>
      </c>
      <c r="BW51" s="8">
        <f t="shared" si="8"/>
        <v>180</v>
      </c>
      <c r="BX51" s="8">
        <f t="shared" si="13"/>
        <v>300</v>
      </c>
      <c r="BY51" s="8">
        <f t="shared" si="14"/>
        <v>450</v>
      </c>
      <c r="BZ51" s="8">
        <f t="shared" si="2"/>
        <v>28</v>
      </c>
      <c r="CA51" s="5">
        <f t="shared" si="9"/>
        <v>0.26666666666666666</v>
      </c>
      <c r="CB51" s="5">
        <f t="shared" si="10"/>
        <v>0.4</v>
      </c>
      <c r="CC51" s="5">
        <f t="shared" si="11"/>
        <v>0</v>
      </c>
      <c r="CD51" s="8">
        <f>leadsadded*$G$50</f>
        <v>0</v>
      </c>
      <c r="CE51" s="8">
        <f>leadsadded*$G$49</f>
        <v>0</v>
      </c>
      <c r="CF51" s="8">
        <f>leadsadded*$G$48</f>
        <v>0</v>
      </c>
      <c r="CG51" s="8">
        <f>leadsadded*$G$47</f>
        <v>0</v>
      </c>
      <c r="CH51" s="8">
        <f>leadsadded*$G$46</f>
        <v>0</v>
      </c>
      <c r="CI51" s="8">
        <f>leadsadded*$G$45</f>
        <v>0</v>
      </c>
      <c r="CJ51" s="8">
        <f>leadsadded*$G$44</f>
        <v>0</v>
      </c>
      <c r="CK51" s="8">
        <f>leadsadded*$G$43</f>
        <v>0</v>
      </c>
      <c r="CL51" s="8">
        <f>leadsadded*$G$42</f>
        <v>0</v>
      </c>
      <c r="CM51" s="8">
        <f>leadsadded*$G$41</f>
        <v>0</v>
      </c>
      <c r="CN51" s="8">
        <f>leadsadded*$G$40</f>
        <v>0</v>
      </c>
      <c r="CO51" s="8">
        <f>leadsadded*$G$39</f>
        <v>0</v>
      </c>
      <c r="CP51" s="8">
        <f>leadsadded*$G$38</f>
        <v>0</v>
      </c>
      <c r="CQ51" s="8">
        <f>leadsadded*$G$37</f>
        <v>0</v>
      </c>
      <c r="CR51" s="8">
        <f>leadsadded*$G$36</f>
        <v>0</v>
      </c>
      <c r="CS51" s="8">
        <f>leadsadded*$G$35</f>
        <v>0</v>
      </c>
      <c r="CT51" s="8">
        <f>leadsadded*$G$34</f>
        <v>0</v>
      </c>
      <c r="CU51" s="8">
        <f>leadsadded*$G$33</f>
        <v>0</v>
      </c>
      <c r="CV51" s="8">
        <f>leadsadded*$G$32</f>
        <v>0</v>
      </c>
      <c r="CW51" s="8">
        <f>leadsadded*$G$31</f>
        <v>0</v>
      </c>
      <c r="CX51" s="8">
        <f>leadsadded*$G$30</f>
        <v>30</v>
      </c>
      <c r="CY51" s="8">
        <f>leadsadded*$G$29</f>
        <v>0</v>
      </c>
      <c r="CZ51" s="8">
        <f>leadsadded*$G$28</f>
        <v>0</v>
      </c>
      <c r="DA51" s="8">
        <f>leadsadded*$G$27</f>
        <v>30</v>
      </c>
      <c r="DB51" s="8">
        <f>leadsadded*$G$26</f>
        <v>0</v>
      </c>
      <c r="DC51" s="8">
        <f>leadsadded*$G$25</f>
        <v>30</v>
      </c>
      <c r="DD51" s="8">
        <f>leadsadded*$G$24</f>
        <v>0</v>
      </c>
      <c r="DE51" s="8">
        <f>leadsadded*$G$23</f>
        <v>30</v>
      </c>
      <c r="DF51" s="8"/>
      <c r="DG51" s="8"/>
      <c r="DH51" s="8"/>
      <c r="DI51" s="8">
        <f>leadsadded*$H$50</f>
        <v>0</v>
      </c>
      <c r="DJ51" s="8">
        <f>leadsadded*$H$49</f>
        <v>0</v>
      </c>
      <c r="DK51" s="8">
        <f>leadsadded*$H$48</f>
        <v>0</v>
      </c>
      <c r="DL51" s="8">
        <f>leadsadded*$H$47</f>
        <v>0</v>
      </c>
      <c r="DM51" s="8">
        <f>leadsadded*$H$46</f>
        <v>0</v>
      </c>
      <c r="DN51" s="8">
        <f>leadsadded*$H$45</f>
        <v>0</v>
      </c>
      <c r="DO51" s="8">
        <f>leadsadded*$H$44</f>
        <v>0</v>
      </c>
      <c r="DP51" s="8">
        <f>leadsadded*$H$43</f>
        <v>0</v>
      </c>
      <c r="DQ51" s="8">
        <f>leadsadded*$H$42</f>
        <v>0</v>
      </c>
      <c r="DR51" s="8">
        <f>leadsadded*$H$41</f>
        <v>0</v>
      </c>
      <c r="DS51" s="8">
        <f>leadsadded*$H$40</f>
        <v>0</v>
      </c>
      <c r="DT51" s="8">
        <f>leadsadded*$H$39</f>
        <v>0</v>
      </c>
      <c r="DU51" s="8">
        <f>leadsadded*$H$38</f>
        <v>0</v>
      </c>
      <c r="DV51" s="8">
        <f>leadsadded*$H$37</f>
        <v>0</v>
      </c>
      <c r="DW51" s="8">
        <f>leadsadded*$H$36</f>
        <v>0</v>
      </c>
      <c r="DX51" s="8">
        <f>leadsadded*$H$35</f>
        <v>0</v>
      </c>
      <c r="DY51" s="8">
        <f>leadsadded*$H$34</f>
        <v>0</v>
      </c>
      <c r="DZ51" s="8">
        <f>leadsadded*$H$33</f>
        <v>0</v>
      </c>
      <c r="EA51" s="8">
        <f>leadsadded*$H$32</f>
        <v>0</v>
      </c>
      <c r="EB51" s="8">
        <f>leadsadded*$H$31</f>
        <v>0</v>
      </c>
      <c r="EC51" s="8">
        <f>leadsadded*$H$30</f>
        <v>30</v>
      </c>
      <c r="ED51" s="8">
        <f>leadsadded*$H$29</f>
        <v>0</v>
      </c>
      <c r="EE51" s="8">
        <f>leadsadded*$H$28</f>
        <v>0</v>
      </c>
      <c r="EF51" s="8">
        <f>leadsadded*$H$27</f>
        <v>30</v>
      </c>
      <c r="EG51" s="8">
        <f>leadsadded*$H$26</f>
        <v>0</v>
      </c>
      <c r="EH51" s="8">
        <f>leadsadded*$H$25</f>
        <v>30</v>
      </c>
      <c r="EI51" s="8">
        <f>leadsadded*$H$24</f>
        <v>0</v>
      </c>
      <c r="EJ51" s="8">
        <f>leadsadded*$H$23</f>
        <v>30</v>
      </c>
      <c r="EK51" s="8"/>
      <c r="EL51" s="8"/>
    </row>
    <row r="52" spans="2:142" ht="17" thickBot="1" x14ac:dyDescent="0.25">
      <c r="B52" s="19"/>
      <c r="C52" s="19"/>
      <c r="D52" s="19"/>
      <c r="E52" s="23">
        <v>30</v>
      </c>
      <c r="F52" s="51"/>
      <c r="G52" s="76"/>
      <c r="H52" s="77"/>
      <c r="I52" s="19"/>
      <c r="J52" s="19"/>
      <c r="K52" s="15"/>
      <c r="L52" s="19"/>
      <c r="M52" s="19"/>
      <c r="N52" s="29"/>
      <c r="O52" s="29"/>
      <c r="P52" s="107"/>
      <c r="Q52" s="107"/>
      <c r="R52" s="107"/>
      <c r="S52" s="107"/>
      <c r="T52" s="107"/>
      <c r="U52" s="107"/>
      <c r="V52" s="107"/>
      <c r="W52" s="107"/>
      <c r="X52" s="2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M52" s="8">
        <f t="shared" si="15"/>
        <v>29</v>
      </c>
      <c r="BN52" s="8" t="str">
        <f t="shared" si="0"/>
        <v/>
      </c>
      <c r="BO52" s="8"/>
      <c r="BP52" s="8">
        <f t="shared" si="3"/>
        <v>120</v>
      </c>
      <c r="BQ52" s="8">
        <f t="shared" si="4"/>
        <v>120</v>
      </c>
      <c r="BR52" s="8">
        <f t="shared" si="5"/>
        <v>240</v>
      </c>
      <c r="BS52" s="8">
        <f t="shared" si="12"/>
        <v>240</v>
      </c>
      <c r="BT52" s="8">
        <f t="shared" si="6"/>
        <v>300</v>
      </c>
      <c r="BU52" s="8" t="str">
        <f t="shared" si="7"/>
        <v>Under</v>
      </c>
      <c r="BV52" s="8">
        <f t="shared" si="1"/>
        <v>120</v>
      </c>
      <c r="BW52" s="8">
        <f t="shared" si="8"/>
        <v>180</v>
      </c>
      <c r="BX52" s="8">
        <f t="shared" si="13"/>
        <v>300</v>
      </c>
      <c r="BY52" s="8">
        <f t="shared" si="14"/>
        <v>450</v>
      </c>
      <c r="BZ52" s="8">
        <f t="shared" si="2"/>
        <v>29</v>
      </c>
      <c r="CA52" s="5">
        <f t="shared" si="9"/>
        <v>0.26666666666666666</v>
      </c>
      <c r="CB52" s="5">
        <f t="shared" si="10"/>
        <v>0.4</v>
      </c>
      <c r="CC52" s="5">
        <f t="shared" si="11"/>
        <v>0</v>
      </c>
      <c r="CD52" s="8">
        <f>leadsadded*$G$51</f>
        <v>0</v>
      </c>
      <c r="CE52" s="8">
        <f>leadsadded*$G$50</f>
        <v>0</v>
      </c>
      <c r="CF52" s="8">
        <f>leadsadded*$G$49</f>
        <v>0</v>
      </c>
      <c r="CG52" s="8">
        <f>leadsadded*$G$48</f>
        <v>0</v>
      </c>
      <c r="CH52" s="8">
        <f>leadsadded*$G$47</f>
        <v>0</v>
      </c>
      <c r="CI52" s="8">
        <f>leadsadded*$G$46</f>
        <v>0</v>
      </c>
      <c r="CJ52" s="8">
        <f>leadsadded*$G$45</f>
        <v>0</v>
      </c>
      <c r="CK52" s="8">
        <f>leadsadded*$G$44</f>
        <v>0</v>
      </c>
      <c r="CL52" s="8">
        <f>leadsadded*$G$43</f>
        <v>0</v>
      </c>
      <c r="CM52" s="8">
        <f>leadsadded*$G$42</f>
        <v>0</v>
      </c>
      <c r="CN52" s="8">
        <f>leadsadded*$G$41</f>
        <v>0</v>
      </c>
      <c r="CO52" s="8">
        <f>leadsadded*$G$40</f>
        <v>0</v>
      </c>
      <c r="CP52" s="8">
        <f>leadsadded*$G$39</f>
        <v>0</v>
      </c>
      <c r="CQ52" s="8">
        <f>leadsadded*$G$38</f>
        <v>0</v>
      </c>
      <c r="CR52" s="8">
        <f>leadsadded*$G$37</f>
        <v>0</v>
      </c>
      <c r="CS52" s="8">
        <f>leadsadded*$G$36</f>
        <v>0</v>
      </c>
      <c r="CT52" s="8">
        <f>leadsadded*$G$35</f>
        <v>0</v>
      </c>
      <c r="CU52" s="8">
        <f>leadsadded*$G$34</f>
        <v>0</v>
      </c>
      <c r="CV52" s="8">
        <f>leadsadded*$G$33</f>
        <v>0</v>
      </c>
      <c r="CW52" s="8">
        <f>leadsadded*$G$32</f>
        <v>0</v>
      </c>
      <c r="CX52" s="8">
        <f>leadsadded*$G$31</f>
        <v>0</v>
      </c>
      <c r="CY52" s="8">
        <f>leadsadded*$G$30</f>
        <v>30</v>
      </c>
      <c r="CZ52" s="8">
        <f>leadsadded*$G$29</f>
        <v>0</v>
      </c>
      <c r="DA52" s="8">
        <f>leadsadded*$G$28</f>
        <v>0</v>
      </c>
      <c r="DB52" s="8">
        <f>leadsadded*$G$27</f>
        <v>30</v>
      </c>
      <c r="DC52" s="8">
        <f>leadsadded*$G$26</f>
        <v>0</v>
      </c>
      <c r="DD52" s="8">
        <f>leadsadded*$G$25</f>
        <v>30</v>
      </c>
      <c r="DE52" s="8">
        <f>leadsadded*$G$24</f>
        <v>0</v>
      </c>
      <c r="DF52" s="8">
        <f>leadsadded*$G$23</f>
        <v>30</v>
      </c>
      <c r="DG52" s="8"/>
      <c r="DH52" s="8"/>
      <c r="DI52" s="8">
        <f>leadsadded*$H$51</f>
        <v>0</v>
      </c>
      <c r="DJ52" s="8">
        <f>leadsadded*$H$50</f>
        <v>0</v>
      </c>
      <c r="DK52" s="8">
        <f>leadsadded*$H$49</f>
        <v>0</v>
      </c>
      <c r="DL52" s="8">
        <f>leadsadded*$H$48</f>
        <v>0</v>
      </c>
      <c r="DM52" s="8">
        <f>leadsadded*$H$47</f>
        <v>0</v>
      </c>
      <c r="DN52" s="8">
        <f>leadsadded*$H$46</f>
        <v>0</v>
      </c>
      <c r="DO52" s="8">
        <f>leadsadded*$H$45</f>
        <v>0</v>
      </c>
      <c r="DP52" s="8">
        <f>leadsadded*$H$44</f>
        <v>0</v>
      </c>
      <c r="DQ52" s="8">
        <f>leadsadded*$H$43</f>
        <v>0</v>
      </c>
      <c r="DR52" s="8">
        <f>leadsadded*$H$42</f>
        <v>0</v>
      </c>
      <c r="DS52" s="8">
        <f>leadsadded*$H$41</f>
        <v>0</v>
      </c>
      <c r="DT52" s="8">
        <f>leadsadded*$H$40</f>
        <v>0</v>
      </c>
      <c r="DU52" s="8">
        <f>leadsadded*$H$39</f>
        <v>0</v>
      </c>
      <c r="DV52" s="8">
        <f>leadsadded*$H$38</f>
        <v>0</v>
      </c>
      <c r="DW52" s="8">
        <f>leadsadded*$H$37</f>
        <v>0</v>
      </c>
      <c r="DX52" s="8">
        <f>leadsadded*$H$36</f>
        <v>0</v>
      </c>
      <c r="DY52" s="8">
        <f>leadsadded*$H$35</f>
        <v>0</v>
      </c>
      <c r="DZ52" s="8">
        <f>leadsadded*$H$34</f>
        <v>0</v>
      </c>
      <c r="EA52" s="8">
        <f>leadsadded*$H$33</f>
        <v>0</v>
      </c>
      <c r="EB52" s="8">
        <f>leadsadded*$H$32</f>
        <v>0</v>
      </c>
      <c r="EC52" s="8">
        <f>leadsadded*$H$31</f>
        <v>0</v>
      </c>
      <c r="ED52" s="8">
        <f>leadsadded*$H$30</f>
        <v>30</v>
      </c>
      <c r="EE52" s="8">
        <f>leadsadded*$H$29</f>
        <v>0</v>
      </c>
      <c r="EF52" s="8">
        <f>leadsadded*$H$28</f>
        <v>0</v>
      </c>
      <c r="EG52" s="8">
        <f>leadsadded*$H$27</f>
        <v>30</v>
      </c>
      <c r="EH52" s="8">
        <f>leadsadded*$H$26</f>
        <v>0</v>
      </c>
      <c r="EI52" s="8">
        <f>leadsadded*$H$25</f>
        <v>30</v>
      </c>
      <c r="EJ52" s="8">
        <f>leadsadded*$H$24</f>
        <v>0</v>
      </c>
      <c r="EK52" s="8">
        <f>leadsadded*$H$23</f>
        <v>30</v>
      </c>
      <c r="EL52" s="8"/>
    </row>
    <row r="53" spans="2:142" x14ac:dyDescent="0.2">
      <c r="B53" s="19"/>
      <c r="C53" s="19"/>
      <c r="D53" s="19"/>
      <c r="E53" s="51"/>
      <c r="F53" s="51"/>
      <c r="G53" s="51"/>
      <c r="H53" s="51"/>
      <c r="I53" s="19"/>
      <c r="J53" s="19"/>
      <c r="K53" s="15"/>
      <c r="L53" s="19"/>
      <c r="M53" s="19"/>
      <c r="N53" s="29"/>
      <c r="O53" s="29"/>
      <c r="P53" s="29"/>
      <c r="Q53" s="19"/>
      <c r="R53" s="19"/>
      <c r="S53" s="36"/>
      <c r="T53" s="36"/>
      <c r="U53" s="36"/>
      <c r="V53" s="36"/>
      <c r="W53" s="36"/>
      <c r="X53" s="2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M53" s="8">
        <f t="shared" si="15"/>
        <v>30</v>
      </c>
      <c r="BN53" s="8" t="str">
        <f t="shared" si="0"/>
        <v/>
      </c>
      <c r="BO53" s="8"/>
      <c r="BP53" s="8">
        <f t="shared" si="3"/>
        <v>120</v>
      </c>
      <c r="BQ53" s="8">
        <f t="shared" si="4"/>
        <v>120</v>
      </c>
      <c r="BR53" s="8">
        <f t="shared" si="5"/>
        <v>240</v>
      </c>
      <c r="BS53" s="8">
        <f t="shared" si="12"/>
        <v>240</v>
      </c>
      <c r="BT53" s="8">
        <f t="shared" si="6"/>
        <v>300</v>
      </c>
      <c r="BU53" s="8" t="str">
        <f t="shared" si="7"/>
        <v>Under</v>
      </c>
      <c r="BV53" s="8">
        <f t="shared" si="1"/>
        <v>120</v>
      </c>
      <c r="BW53" s="8">
        <f t="shared" si="8"/>
        <v>180</v>
      </c>
      <c r="BX53" s="8">
        <f t="shared" si="13"/>
        <v>300</v>
      </c>
      <c r="BY53" s="8">
        <f t="shared" si="14"/>
        <v>450</v>
      </c>
      <c r="BZ53" s="8">
        <f t="shared" si="2"/>
        <v>30</v>
      </c>
      <c r="CA53" s="5">
        <f t="shared" si="9"/>
        <v>0.26666666666666666</v>
      </c>
      <c r="CB53" s="5">
        <f t="shared" si="10"/>
        <v>0.4</v>
      </c>
      <c r="CC53" s="5">
        <f t="shared" si="11"/>
        <v>0</v>
      </c>
      <c r="CD53" s="8">
        <f>leadsadded*$G$52</f>
        <v>0</v>
      </c>
      <c r="CE53" s="8">
        <f>leadsadded*$G$51</f>
        <v>0</v>
      </c>
      <c r="CF53" s="8">
        <f>leadsadded*$G$50</f>
        <v>0</v>
      </c>
      <c r="CG53" s="8">
        <f>leadsadded*$G$49</f>
        <v>0</v>
      </c>
      <c r="CH53" s="8">
        <f>leadsadded*$G$48</f>
        <v>0</v>
      </c>
      <c r="CI53" s="8">
        <f>leadsadded*$G$47</f>
        <v>0</v>
      </c>
      <c r="CJ53" s="8">
        <f>leadsadded*$G$46</f>
        <v>0</v>
      </c>
      <c r="CK53" s="8">
        <f>leadsadded*$G$45</f>
        <v>0</v>
      </c>
      <c r="CL53" s="8">
        <f>leadsadded*$G$44</f>
        <v>0</v>
      </c>
      <c r="CM53" s="8">
        <f>leadsadded*$G$43</f>
        <v>0</v>
      </c>
      <c r="CN53" s="8">
        <f>leadsadded*$G$42</f>
        <v>0</v>
      </c>
      <c r="CO53" s="8">
        <f>leadsadded*$G$41</f>
        <v>0</v>
      </c>
      <c r="CP53" s="8">
        <f>leadsadded*$G$40</f>
        <v>0</v>
      </c>
      <c r="CQ53" s="8">
        <f>leadsadded*$G$39</f>
        <v>0</v>
      </c>
      <c r="CR53" s="8">
        <f>leadsadded*$G$38</f>
        <v>0</v>
      </c>
      <c r="CS53" s="8">
        <f>leadsadded*$G$37</f>
        <v>0</v>
      </c>
      <c r="CT53" s="8">
        <f>leadsadded*$G$36</f>
        <v>0</v>
      </c>
      <c r="CU53" s="8">
        <f>leadsadded*$G$35</f>
        <v>0</v>
      </c>
      <c r="CV53" s="8">
        <f>leadsadded*$G$34</f>
        <v>0</v>
      </c>
      <c r="CW53" s="8">
        <f>leadsadded*$G$33</f>
        <v>0</v>
      </c>
      <c r="CX53" s="8">
        <f>leadsadded*$G$32</f>
        <v>0</v>
      </c>
      <c r="CY53" s="8">
        <f>leadsadded*$G$31</f>
        <v>0</v>
      </c>
      <c r="CZ53" s="8">
        <f>leadsadded*$G$30</f>
        <v>30</v>
      </c>
      <c r="DA53" s="8">
        <f>leadsadded*$G$29</f>
        <v>0</v>
      </c>
      <c r="DB53" s="8">
        <f>leadsadded*$G$28</f>
        <v>0</v>
      </c>
      <c r="DC53" s="8">
        <f>leadsadded*$G$27</f>
        <v>30</v>
      </c>
      <c r="DD53" s="8">
        <f>leadsadded*$G$26</f>
        <v>0</v>
      </c>
      <c r="DE53" s="8">
        <f>leadsadded*$G$25</f>
        <v>30</v>
      </c>
      <c r="DF53" s="8">
        <f>leadsadded*$G$24</f>
        <v>0</v>
      </c>
      <c r="DG53" s="8">
        <f>leadsadded*$G$23</f>
        <v>30</v>
      </c>
      <c r="DH53" s="8"/>
      <c r="DI53" s="8">
        <f>leadsadded*$H$52</f>
        <v>0</v>
      </c>
      <c r="DJ53" s="8">
        <f>leadsadded*$H$51</f>
        <v>0</v>
      </c>
      <c r="DK53" s="8">
        <f>leadsadded*$H$50</f>
        <v>0</v>
      </c>
      <c r="DL53" s="8">
        <f>leadsadded*$H$49</f>
        <v>0</v>
      </c>
      <c r="DM53" s="8">
        <f>leadsadded*$H$48</f>
        <v>0</v>
      </c>
      <c r="DN53" s="8">
        <f>leadsadded*$H$47</f>
        <v>0</v>
      </c>
      <c r="DO53" s="8">
        <f>leadsadded*$H$46</f>
        <v>0</v>
      </c>
      <c r="DP53" s="8">
        <f>leadsadded*$H$45</f>
        <v>0</v>
      </c>
      <c r="DQ53" s="8">
        <f>leadsadded*$H$44</f>
        <v>0</v>
      </c>
      <c r="DR53" s="8">
        <f>leadsadded*$H$43</f>
        <v>0</v>
      </c>
      <c r="DS53" s="8">
        <f>leadsadded*$H$42</f>
        <v>0</v>
      </c>
      <c r="DT53" s="8">
        <f>leadsadded*$H$41</f>
        <v>0</v>
      </c>
      <c r="DU53" s="8">
        <f>leadsadded*$H$40</f>
        <v>0</v>
      </c>
      <c r="DV53" s="8">
        <f>leadsadded*$H$39</f>
        <v>0</v>
      </c>
      <c r="DW53" s="8">
        <f>leadsadded*$H$38</f>
        <v>0</v>
      </c>
      <c r="DX53" s="8">
        <f>leadsadded*$H$37</f>
        <v>0</v>
      </c>
      <c r="DY53" s="8">
        <f>leadsadded*$H$36</f>
        <v>0</v>
      </c>
      <c r="DZ53" s="8">
        <f>leadsadded*$H$35</f>
        <v>0</v>
      </c>
      <c r="EA53" s="8">
        <f>leadsadded*$H$34</f>
        <v>0</v>
      </c>
      <c r="EB53" s="8">
        <f>leadsadded*$H$33</f>
        <v>0</v>
      </c>
      <c r="EC53" s="8">
        <f>leadsadded*$H$32</f>
        <v>0</v>
      </c>
      <c r="ED53" s="8">
        <f>leadsadded*$H$31</f>
        <v>0</v>
      </c>
      <c r="EE53" s="8">
        <f>leadsadded*$H$30</f>
        <v>30</v>
      </c>
      <c r="EF53" s="8">
        <f>leadsadded*$H$29</f>
        <v>0</v>
      </c>
      <c r="EG53" s="8">
        <f>leadsadded*$H$28</f>
        <v>0</v>
      </c>
      <c r="EH53" s="8">
        <f>leadsadded*$H$27</f>
        <v>30</v>
      </c>
      <c r="EI53" s="8">
        <f>leadsadded*$H$26</f>
        <v>0</v>
      </c>
      <c r="EJ53" s="8">
        <f>leadsadded*$H$25</f>
        <v>30</v>
      </c>
      <c r="EK53" s="8">
        <f>leadsadded*$H$24</f>
        <v>0</v>
      </c>
      <c r="EL53" s="8">
        <f>leadsadded*$H$23</f>
        <v>30</v>
      </c>
    </row>
    <row r="54" spans="2:142" x14ac:dyDescent="0.2">
      <c r="B54" s="19"/>
      <c r="C54" s="19"/>
      <c r="D54" s="19"/>
      <c r="E54" s="51"/>
      <c r="F54" s="51"/>
      <c r="G54" s="51"/>
      <c r="H54" s="51"/>
      <c r="I54" s="19"/>
      <c r="J54" s="19"/>
      <c r="K54" s="15"/>
      <c r="L54" s="19"/>
      <c r="M54" s="19"/>
      <c r="N54" s="37"/>
      <c r="O54" s="37"/>
      <c r="P54" s="37"/>
      <c r="Q54" s="19"/>
      <c r="R54" s="19"/>
      <c r="S54" s="19"/>
      <c r="T54" s="19"/>
      <c r="U54" s="19"/>
      <c r="V54" s="19"/>
      <c r="W54" s="19"/>
      <c r="X54" s="2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row>
    <row r="55" spans="2:142" x14ac:dyDescent="0.2">
      <c r="B55" s="19"/>
      <c r="C55" s="19"/>
      <c r="D55" s="19"/>
      <c r="E55" s="19"/>
      <c r="F55" s="19"/>
      <c r="G55" s="19"/>
      <c r="H55" s="19"/>
      <c r="I55" s="19"/>
      <c r="J55" s="19"/>
      <c r="K55" s="15"/>
      <c r="L55" s="19"/>
      <c r="M55" s="19"/>
      <c r="N55" s="19"/>
      <c r="O55" s="19"/>
      <c r="P55" s="19"/>
      <c r="Q55" s="19"/>
      <c r="R55" s="19"/>
      <c r="S55" s="38" t="s">
        <v>4</v>
      </c>
      <c r="T55" s="38" t="s">
        <v>5</v>
      </c>
      <c r="U55" s="19"/>
      <c r="V55" s="19"/>
      <c r="W55" s="19"/>
      <c r="X55" s="2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row>
    <row r="56" spans="2:142" x14ac:dyDescent="0.2">
      <c r="B56" s="19"/>
      <c r="C56" s="19"/>
      <c r="D56" s="19"/>
      <c r="E56" s="19"/>
      <c r="F56" s="19"/>
      <c r="G56" s="19"/>
      <c r="H56" s="19"/>
      <c r="I56" s="19"/>
      <c r="J56" s="19"/>
      <c r="K56" s="15"/>
      <c r="L56" s="19"/>
      <c r="M56" s="19"/>
      <c r="N56" s="19"/>
      <c r="O56" s="19"/>
      <c r="P56" s="19"/>
      <c r="Q56" s="19"/>
      <c r="R56" s="19"/>
      <c r="S56" s="26">
        <v>0</v>
      </c>
      <c r="T56" s="26">
        <f>(IFERROR(ROUND(($BR$14-(S56*leadsadded*MAX(1,$BQ$13)))/leadsadded/MAX($BQ$12,1),0),""))</f>
        <v>10</v>
      </c>
      <c r="U56" s="107" t="str">
        <f>IF(leadsadded&gt;(reps*MAX(G11,G13)),"Sorry! There is no touch pattern your team can do that will reach "&amp;leadsadded&amp;" leads per day.","")</f>
        <v/>
      </c>
      <c r="V56" s="107"/>
      <c r="W56" s="107"/>
      <c r="X56" s="2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row>
    <row r="57" spans="2:142" x14ac:dyDescent="0.2">
      <c r="B57" s="19"/>
      <c r="C57" s="19"/>
      <c r="D57" s="19"/>
      <c r="E57" s="19"/>
      <c r="F57" s="19"/>
      <c r="G57" s="19"/>
      <c r="H57" s="19"/>
      <c r="I57" s="19"/>
      <c r="J57" s="19"/>
      <c r="K57" s="15"/>
      <c r="L57" s="19"/>
      <c r="M57" s="19"/>
      <c r="N57" s="19"/>
      <c r="O57" s="19"/>
      <c r="P57" s="19"/>
      <c r="Q57" s="19"/>
      <c r="R57" s="19"/>
      <c r="S57" s="26">
        <f t="shared" ref="S57" si="16">IFERROR(IF(T56&gt;0,S56+1,""),"")</f>
        <v>1</v>
      </c>
      <c r="T57" s="26">
        <f t="shared" ref="T57" si="17">IFERROR(ROUND(($BR$14-(S57*leadsadded*MAX(1,$BQ$13)))/leadsadded/MAX($BQ$12,1),0),"")</f>
        <v>9</v>
      </c>
      <c r="U57" s="107"/>
      <c r="V57" s="107"/>
      <c r="W57" s="107"/>
      <c r="X57" s="2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row>
    <row r="58" spans="2:142" x14ac:dyDescent="0.2">
      <c r="B58" s="19"/>
      <c r="C58" s="19"/>
      <c r="D58" s="19"/>
      <c r="E58" s="19"/>
      <c r="F58" s="19"/>
      <c r="G58" s="19"/>
      <c r="H58" s="19"/>
      <c r="I58" s="19"/>
      <c r="J58" s="19"/>
      <c r="K58" s="15"/>
      <c r="L58" s="19"/>
      <c r="M58" s="19"/>
      <c r="N58" s="19"/>
      <c r="O58" s="19"/>
      <c r="P58" s="19"/>
      <c r="Q58" s="19"/>
      <c r="R58" s="19"/>
      <c r="S58" s="26">
        <f t="shared" ref="S58:S106" si="18">IFERROR(IF(T57&gt;0,S57+1,""),"")</f>
        <v>2</v>
      </c>
      <c r="T58" s="26">
        <f t="shared" ref="T58:T106" si="19">IFERROR(ROUND(($BR$14-(S58*leadsadded*MAX(1,$BQ$13)))/leadsadded/MAX($BQ$12,1),0),"")</f>
        <v>9</v>
      </c>
      <c r="U58" s="107"/>
      <c r="V58" s="107"/>
      <c r="W58" s="107"/>
      <c r="X58" s="2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row>
    <row r="59" spans="2:142" x14ac:dyDescent="0.2">
      <c r="B59" s="19"/>
      <c r="C59" s="19"/>
      <c r="D59" s="19"/>
      <c r="E59" s="19"/>
      <c r="F59" s="19"/>
      <c r="G59" s="19"/>
      <c r="H59" s="19"/>
      <c r="I59" s="19"/>
      <c r="J59" s="19"/>
      <c r="K59" s="15"/>
      <c r="L59" s="19"/>
      <c r="M59" s="19"/>
      <c r="N59" s="19"/>
      <c r="O59" s="19"/>
      <c r="P59" s="19"/>
      <c r="Q59" s="19"/>
      <c r="R59" s="19"/>
      <c r="S59" s="26">
        <f t="shared" si="18"/>
        <v>3</v>
      </c>
      <c r="T59" s="26">
        <f t="shared" si="19"/>
        <v>8</v>
      </c>
      <c r="U59" s="107"/>
      <c r="V59" s="107"/>
      <c r="W59" s="107"/>
      <c r="X59" s="2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row>
    <row r="60" spans="2:142" x14ac:dyDescent="0.2">
      <c r="B60" s="19"/>
      <c r="C60" s="19"/>
      <c r="D60" s="19"/>
      <c r="E60" s="19"/>
      <c r="F60" s="19"/>
      <c r="G60" s="19"/>
      <c r="H60" s="19"/>
      <c r="I60" s="19"/>
      <c r="J60" s="19"/>
      <c r="K60" s="15"/>
      <c r="L60" s="19"/>
      <c r="M60" s="19"/>
      <c r="N60" s="19"/>
      <c r="O60" s="19"/>
      <c r="P60" s="19"/>
      <c r="Q60" s="19"/>
      <c r="R60" s="19"/>
      <c r="S60" s="26">
        <f t="shared" si="18"/>
        <v>4</v>
      </c>
      <c r="T60" s="26">
        <f t="shared" si="19"/>
        <v>7</v>
      </c>
      <c r="U60" s="107"/>
      <c r="V60" s="107"/>
      <c r="W60" s="107"/>
      <c r="X60" s="2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row>
    <row r="61" spans="2:142" x14ac:dyDescent="0.2">
      <c r="B61" s="19"/>
      <c r="C61" s="19"/>
      <c r="D61" s="19"/>
      <c r="E61" s="19"/>
      <c r="F61" s="19"/>
      <c r="G61" s="19"/>
      <c r="H61" s="19"/>
      <c r="I61" s="19"/>
      <c r="J61" s="19"/>
      <c r="K61" s="15"/>
      <c r="L61" s="19"/>
      <c r="M61" s="19"/>
      <c r="N61" s="19"/>
      <c r="O61" s="19"/>
      <c r="P61" s="19"/>
      <c r="Q61" s="19"/>
      <c r="R61" s="19"/>
      <c r="S61" s="26">
        <f t="shared" si="18"/>
        <v>5</v>
      </c>
      <c r="T61" s="26">
        <f t="shared" si="19"/>
        <v>7</v>
      </c>
      <c r="U61" s="107"/>
      <c r="V61" s="107"/>
      <c r="W61" s="107"/>
      <c r="X61" s="2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row>
    <row r="62" spans="2:142" x14ac:dyDescent="0.2">
      <c r="B62" s="19"/>
      <c r="C62" s="19"/>
      <c r="D62" s="19"/>
      <c r="E62" s="19"/>
      <c r="F62" s="19"/>
      <c r="G62" s="19"/>
      <c r="H62" s="19"/>
      <c r="I62" s="19"/>
      <c r="J62" s="19"/>
      <c r="K62" s="15"/>
      <c r="L62" s="19"/>
      <c r="M62" s="19"/>
      <c r="N62" s="19"/>
      <c r="O62" s="19"/>
      <c r="P62" s="19"/>
      <c r="Q62" s="19"/>
      <c r="R62" s="19"/>
      <c r="S62" s="26">
        <f t="shared" si="18"/>
        <v>6</v>
      </c>
      <c r="T62" s="26">
        <f t="shared" si="19"/>
        <v>6</v>
      </c>
      <c r="U62" s="107"/>
      <c r="V62" s="107"/>
      <c r="W62" s="107"/>
      <c r="X62" s="2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row>
    <row r="63" spans="2:142" x14ac:dyDescent="0.2">
      <c r="B63" s="19"/>
      <c r="C63" s="19"/>
      <c r="D63" s="19"/>
      <c r="E63" s="19"/>
      <c r="F63" s="19"/>
      <c r="G63" s="19"/>
      <c r="H63" s="19"/>
      <c r="I63" s="19"/>
      <c r="J63" s="19"/>
      <c r="K63" s="15"/>
      <c r="L63" s="19"/>
      <c r="M63" s="19"/>
      <c r="N63" s="19"/>
      <c r="O63" s="19"/>
      <c r="P63" s="19"/>
      <c r="Q63" s="19"/>
      <c r="R63" s="19"/>
      <c r="S63" s="26">
        <f t="shared" si="18"/>
        <v>7</v>
      </c>
      <c r="T63" s="26">
        <f t="shared" si="19"/>
        <v>5</v>
      </c>
      <c r="U63" s="107"/>
      <c r="V63" s="107"/>
      <c r="W63" s="107"/>
      <c r="X63" s="2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row>
    <row r="64" spans="2:142" x14ac:dyDescent="0.2">
      <c r="B64" s="19"/>
      <c r="C64" s="19"/>
      <c r="D64" s="19"/>
      <c r="E64" s="19"/>
      <c r="F64" s="19"/>
      <c r="G64" s="19"/>
      <c r="H64" s="19"/>
      <c r="I64" s="19"/>
      <c r="J64" s="19"/>
      <c r="K64" s="15"/>
      <c r="L64" s="19"/>
      <c r="M64" s="19"/>
      <c r="N64" s="19"/>
      <c r="O64" s="19"/>
      <c r="P64" s="19"/>
      <c r="Q64" s="19"/>
      <c r="R64" s="19"/>
      <c r="S64" s="26">
        <f t="shared" si="18"/>
        <v>8</v>
      </c>
      <c r="T64" s="26">
        <f t="shared" si="19"/>
        <v>5</v>
      </c>
      <c r="U64" s="19"/>
      <c r="V64" s="19"/>
      <c r="W64" s="19"/>
      <c r="X64" s="2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row>
    <row r="65" spans="1:63" x14ac:dyDescent="0.2">
      <c r="B65" s="19"/>
      <c r="C65" s="19"/>
      <c r="D65" s="19"/>
      <c r="E65" s="19"/>
      <c r="F65" s="19"/>
      <c r="G65" s="19"/>
      <c r="H65" s="19"/>
      <c r="I65" s="19"/>
      <c r="J65" s="19"/>
      <c r="K65" s="15"/>
      <c r="L65" s="19"/>
      <c r="M65" s="19"/>
      <c r="N65" s="19"/>
      <c r="O65" s="19"/>
      <c r="P65" s="19"/>
      <c r="Q65" s="19"/>
      <c r="R65" s="19"/>
      <c r="S65" s="26">
        <f t="shared" si="18"/>
        <v>9</v>
      </c>
      <c r="T65" s="26">
        <f t="shared" si="19"/>
        <v>4</v>
      </c>
      <c r="U65" s="19"/>
      <c r="V65" s="19"/>
      <c r="W65" s="19"/>
      <c r="X65" s="2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row>
    <row r="66" spans="1:63" s="7" customFormat="1" x14ac:dyDescent="0.2">
      <c r="A66" s="9"/>
      <c r="B66" s="19"/>
      <c r="C66" s="19"/>
      <c r="D66" s="19"/>
      <c r="E66" s="19"/>
      <c r="F66" s="19"/>
      <c r="G66" s="19"/>
      <c r="H66" s="19"/>
      <c r="I66" s="19"/>
      <c r="J66" s="19"/>
      <c r="K66" s="15"/>
      <c r="L66" s="19"/>
      <c r="M66" s="19"/>
      <c r="N66" s="19"/>
      <c r="O66" s="19"/>
      <c r="P66" s="19"/>
      <c r="Q66" s="19"/>
      <c r="R66" s="19"/>
      <c r="S66" s="26">
        <f t="shared" si="18"/>
        <v>10</v>
      </c>
      <c r="T66" s="26">
        <f t="shared" si="19"/>
        <v>3</v>
      </c>
      <c r="U66" s="19"/>
      <c r="V66" s="19"/>
      <c r="W66" s="19"/>
      <c r="X66" s="2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row>
    <row r="67" spans="1:63" s="7" customFormat="1" x14ac:dyDescent="0.2">
      <c r="A67" s="9"/>
      <c r="B67" s="19"/>
      <c r="C67" s="19"/>
      <c r="D67" s="19"/>
      <c r="E67" s="19"/>
      <c r="F67" s="19"/>
      <c r="G67" s="19"/>
      <c r="H67" s="19"/>
      <c r="I67" s="19"/>
      <c r="J67" s="19"/>
      <c r="K67" s="15"/>
      <c r="L67" s="19"/>
      <c r="M67" s="19"/>
      <c r="N67" s="19"/>
      <c r="O67" s="19"/>
      <c r="P67" s="19"/>
      <c r="Q67" s="19"/>
      <c r="R67" s="19"/>
      <c r="S67" s="26">
        <f t="shared" si="18"/>
        <v>11</v>
      </c>
      <c r="T67" s="26">
        <f t="shared" si="19"/>
        <v>3</v>
      </c>
      <c r="U67" s="19"/>
      <c r="V67" s="19"/>
      <c r="W67" s="19"/>
      <c r="X67" s="2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row>
    <row r="68" spans="1:63" s="7" customFormat="1" x14ac:dyDescent="0.2">
      <c r="A68" s="9"/>
      <c r="B68" s="19"/>
      <c r="C68" s="19"/>
      <c r="D68" s="19"/>
      <c r="E68" s="19"/>
      <c r="F68" s="19"/>
      <c r="G68" s="19"/>
      <c r="H68" s="19"/>
      <c r="I68" s="19"/>
      <c r="J68" s="19"/>
      <c r="K68" s="15"/>
      <c r="L68" s="19"/>
      <c r="M68" s="19"/>
      <c r="N68" s="19"/>
      <c r="O68" s="19"/>
      <c r="P68" s="19"/>
      <c r="Q68" s="19"/>
      <c r="R68" s="19"/>
      <c r="S68" s="26">
        <f t="shared" si="18"/>
        <v>12</v>
      </c>
      <c r="T68" s="26">
        <f t="shared" si="19"/>
        <v>2</v>
      </c>
      <c r="U68" s="19"/>
      <c r="V68" s="19"/>
      <c r="W68" s="19"/>
      <c r="X68" s="2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row>
    <row r="69" spans="1:63" s="7" customFormat="1" x14ac:dyDescent="0.2">
      <c r="A69" s="9"/>
      <c r="B69" s="19"/>
      <c r="C69" s="19"/>
      <c r="D69" s="19"/>
      <c r="E69" s="19"/>
      <c r="F69" s="19"/>
      <c r="G69" s="19"/>
      <c r="H69" s="19"/>
      <c r="I69" s="19"/>
      <c r="J69" s="19"/>
      <c r="K69" s="15"/>
      <c r="L69" s="19"/>
      <c r="M69" s="19"/>
      <c r="N69" s="19"/>
      <c r="O69" s="19"/>
      <c r="P69" s="19"/>
      <c r="Q69" s="19"/>
      <c r="R69" s="19"/>
      <c r="S69" s="26">
        <f t="shared" si="18"/>
        <v>13</v>
      </c>
      <c r="T69" s="26">
        <f t="shared" si="19"/>
        <v>1</v>
      </c>
      <c r="U69" s="19"/>
      <c r="V69" s="19"/>
      <c r="W69" s="19"/>
      <c r="X69" s="2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row>
    <row r="70" spans="1:63" s="7" customFormat="1" x14ac:dyDescent="0.2">
      <c r="A70" s="9"/>
      <c r="B70" s="19"/>
      <c r="C70" s="19"/>
      <c r="D70" s="19"/>
      <c r="E70" s="19"/>
      <c r="F70" s="19"/>
      <c r="G70" s="19"/>
      <c r="H70" s="19"/>
      <c r="I70" s="19"/>
      <c r="J70" s="19"/>
      <c r="K70" s="15"/>
      <c r="L70" s="19"/>
      <c r="M70" s="19"/>
      <c r="N70" s="19"/>
      <c r="O70" s="19"/>
      <c r="P70" s="19"/>
      <c r="Q70" s="19"/>
      <c r="R70" s="19"/>
      <c r="S70" s="26">
        <f t="shared" si="18"/>
        <v>14</v>
      </c>
      <c r="T70" s="26">
        <f t="shared" si="19"/>
        <v>1</v>
      </c>
      <c r="U70" s="19"/>
      <c r="V70" s="19"/>
      <c r="W70" s="19"/>
      <c r="X70" s="2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row>
    <row r="71" spans="1:63" s="7" customFormat="1" x14ac:dyDescent="0.2">
      <c r="A71" s="9"/>
      <c r="B71" s="19"/>
      <c r="C71" s="19"/>
      <c r="D71" s="19"/>
      <c r="E71" s="19"/>
      <c r="F71" s="19"/>
      <c r="G71" s="19"/>
      <c r="H71" s="19"/>
      <c r="I71" s="19"/>
      <c r="J71" s="19"/>
      <c r="K71" s="15"/>
      <c r="L71" s="19"/>
      <c r="M71" s="19"/>
      <c r="N71" s="19"/>
      <c r="O71" s="19"/>
      <c r="P71" s="19"/>
      <c r="Q71" s="19"/>
      <c r="R71" s="19"/>
      <c r="S71" s="26">
        <f t="shared" si="18"/>
        <v>15</v>
      </c>
      <c r="T71" s="26">
        <f t="shared" si="19"/>
        <v>0</v>
      </c>
      <c r="U71" s="19"/>
      <c r="V71" s="19"/>
      <c r="W71" s="19"/>
      <c r="X71" s="2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row>
    <row r="72" spans="1:63" s="7" customFormat="1" x14ac:dyDescent="0.2">
      <c r="A72" s="9"/>
      <c r="B72" s="19"/>
      <c r="C72" s="19"/>
      <c r="D72" s="19"/>
      <c r="E72" s="19"/>
      <c r="F72" s="19"/>
      <c r="G72" s="19"/>
      <c r="H72" s="19"/>
      <c r="I72" s="19"/>
      <c r="J72" s="19"/>
      <c r="K72" s="15"/>
      <c r="L72" s="19"/>
      <c r="M72" s="19"/>
      <c r="N72" s="19"/>
      <c r="O72" s="19"/>
      <c r="P72" s="19"/>
      <c r="Q72" s="19"/>
      <c r="R72" s="19"/>
      <c r="S72" s="26" t="str">
        <f t="shared" si="18"/>
        <v/>
      </c>
      <c r="T72" s="26" t="str">
        <f t="shared" si="19"/>
        <v/>
      </c>
      <c r="U72" s="19"/>
      <c r="V72" s="19"/>
      <c r="W72" s="19"/>
      <c r="X72" s="2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row>
    <row r="73" spans="1:63" s="7" customFormat="1" x14ac:dyDescent="0.2">
      <c r="A73" s="9"/>
      <c r="B73" s="19"/>
      <c r="C73" s="19"/>
      <c r="D73" s="19"/>
      <c r="E73" s="19"/>
      <c r="F73" s="19"/>
      <c r="G73" s="19"/>
      <c r="H73" s="19"/>
      <c r="I73" s="19"/>
      <c r="J73" s="19"/>
      <c r="K73" s="15"/>
      <c r="L73" s="19"/>
      <c r="M73" s="19"/>
      <c r="N73" s="19"/>
      <c r="O73" s="19"/>
      <c r="P73" s="19"/>
      <c r="Q73" s="19"/>
      <c r="R73" s="19"/>
      <c r="S73" s="26" t="str">
        <f t="shared" si="18"/>
        <v/>
      </c>
      <c r="T73" s="26" t="str">
        <f t="shared" si="19"/>
        <v/>
      </c>
      <c r="U73" s="19"/>
      <c r="V73" s="19"/>
      <c r="W73" s="19"/>
      <c r="X73" s="2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row>
    <row r="74" spans="1:63" s="7" customFormat="1" x14ac:dyDescent="0.2">
      <c r="A74" s="9"/>
      <c r="B74" s="19"/>
      <c r="C74" s="19"/>
      <c r="D74" s="19"/>
      <c r="E74" s="19"/>
      <c r="F74" s="19"/>
      <c r="G74" s="19"/>
      <c r="H74" s="19"/>
      <c r="I74" s="19"/>
      <c r="J74" s="19"/>
      <c r="K74" s="15"/>
      <c r="L74" s="19"/>
      <c r="M74" s="19"/>
      <c r="N74" s="19"/>
      <c r="O74" s="19"/>
      <c r="P74" s="19"/>
      <c r="Q74" s="19"/>
      <c r="R74" s="19"/>
      <c r="S74" s="26" t="str">
        <f t="shared" si="18"/>
        <v/>
      </c>
      <c r="T74" s="26" t="str">
        <f t="shared" si="19"/>
        <v/>
      </c>
      <c r="U74" s="19"/>
      <c r="V74" s="19"/>
      <c r="W74" s="19"/>
      <c r="X74" s="2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row>
    <row r="75" spans="1:63" s="7" customFormat="1" x14ac:dyDescent="0.2">
      <c r="A75" s="9"/>
      <c r="B75" s="19"/>
      <c r="C75" s="19"/>
      <c r="D75" s="19"/>
      <c r="E75" s="19"/>
      <c r="F75" s="19"/>
      <c r="G75" s="19"/>
      <c r="H75" s="19"/>
      <c r="I75" s="19"/>
      <c r="J75" s="19"/>
      <c r="K75" s="15"/>
      <c r="L75" s="19"/>
      <c r="M75" s="19"/>
      <c r="N75" s="19"/>
      <c r="O75" s="19"/>
      <c r="P75" s="19"/>
      <c r="Q75" s="19"/>
      <c r="R75" s="19"/>
      <c r="S75" s="26" t="str">
        <f t="shared" si="18"/>
        <v/>
      </c>
      <c r="T75" s="26" t="str">
        <f t="shared" si="19"/>
        <v/>
      </c>
      <c r="U75" s="19"/>
      <c r="V75" s="19"/>
      <c r="W75" s="19"/>
      <c r="X75" s="2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row>
    <row r="76" spans="1:63" s="7" customFormat="1" x14ac:dyDescent="0.2">
      <c r="A76" s="9"/>
      <c r="B76" s="84"/>
      <c r="C76" s="84"/>
      <c r="D76" s="84"/>
      <c r="E76" s="84"/>
      <c r="F76" s="84"/>
      <c r="G76" s="84"/>
      <c r="H76" s="84"/>
      <c r="I76" s="84"/>
      <c r="J76" s="84"/>
      <c r="K76" s="10"/>
      <c r="L76" s="84"/>
      <c r="M76" s="84"/>
      <c r="N76" s="84"/>
      <c r="O76" s="84"/>
      <c r="P76" s="84"/>
      <c r="Q76" s="84"/>
      <c r="R76" s="84"/>
      <c r="S76" s="85" t="str">
        <f t="shared" si="18"/>
        <v/>
      </c>
      <c r="T76" s="85" t="str">
        <f t="shared" si="19"/>
        <v/>
      </c>
      <c r="U76" s="84"/>
      <c r="V76" s="84"/>
      <c r="W76" s="84"/>
      <c r="X76" s="86"/>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row>
    <row r="77" spans="1:63" s="7" customFormat="1" x14ac:dyDescent="0.2">
      <c r="A77" s="9"/>
      <c r="B77" s="84"/>
      <c r="C77" s="84"/>
      <c r="D77" s="84"/>
      <c r="E77" s="84"/>
      <c r="F77" s="84"/>
      <c r="G77" s="84"/>
      <c r="H77" s="84"/>
      <c r="I77" s="84"/>
      <c r="J77" s="84"/>
      <c r="K77" s="10"/>
      <c r="L77" s="84"/>
      <c r="M77" s="84"/>
      <c r="N77" s="84"/>
      <c r="O77" s="84"/>
      <c r="P77" s="84"/>
      <c r="Q77" s="84"/>
      <c r="R77" s="84"/>
      <c r="S77" s="85" t="str">
        <f t="shared" si="18"/>
        <v/>
      </c>
      <c r="T77" s="85" t="str">
        <f t="shared" si="19"/>
        <v/>
      </c>
      <c r="U77" s="84"/>
      <c r="V77" s="84"/>
      <c r="W77" s="84"/>
      <c r="X77" s="86"/>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row>
    <row r="78" spans="1:63" s="7" customFormat="1" x14ac:dyDescent="0.2">
      <c r="A78" s="9"/>
      <c r="B78" s="84"/>
      <c r="C78" s="84"/>
      <c r="D78" s="84"/>
      <c r="E78" s="84"/>
      <c r="F78" s="84"/>
      <c r="G78" s="84"/>
      <c r="H78" s="84"/>
      <c r="I78" s="84"/>
      <c r="J78" s="84"/>
      <c r="K78" s="10"/>
      <c r="L78" s="84"/>
      <c r="M78" s="84"/>
      <c r="N78" s="84"/>
      <c r="O78" s="84"/>
      <c r="P78" s="84"/>
      <c r="Q78" s="85"/>
      <c r="R78" s="85"/>
      <c r="S78" s="85" t="str">
        <f t="shared" si="18"/>
        <v/>
      </c>
      <c r="T78" s="85" t="str">
        <f t="shared" si="19"/>
        <v/>
      </c>
      <c r="U78" s="84"/>
      <c r="V78" s="84"/>
      <c r="W78" s="84"/>
      <c r="X78" s="86"/>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row>
    <row r="79" spans="1:63" s="7" customFormat="1" x14ac:dyDescent="0.2">
      <c r="A79" s="9"/>
      <c r="B79" s="84"/>
      <c r="C79" s="84"/>
      <c r="D79" s="84"/>
      <c r="E79" s="84"/>
      <c r="F79" s="84"/>
      <c r="G79" s="84"/>
      <c r="H79" s="84"/>
      <c r="I79" s="84"/>
      <c r="J79" s="84"/>
      <c r="K79" s="10"/>
      <c r="L79" s="84"/>
      <c r="M79" s="84"/>
      <c r="N79" s="84"/>
      <c r="O79" s="84"/>
      <c r="P79" s="84"/>
      <c r="Q79" s="85"/>
      <c r="R79" s="85"/>
      <c r="S79" s="85" t="str">
        <f t="shared" si="18"/>
        <v/>
      </c>
      <c r="T79" s="85" t="str">
        <f t="shared" si="19"/>
        <v/>
      </c>
      <c r="U79" s="84"/>
      <c r="V79" s="84"/>
      <c r="W79" s="84"/>
      <c r="X79" s="86"/>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row>
    <row r="80" spans="1:63" s="7" customFormat="1" x14ac:dyDescent="0.2">
      <c r="A80" s="9"/>
      <c r="B80" s="84"/>
      <c r="C80" s="84"/>
      <c r="D80" s="84"/>
      <c r="E80" s="84"/>
      <c r="F80" s="84"/>
      <c r="G80" s="84"/>
      <c r="H80" s="84"/>
      <c r="I80" s="84"/>
      <c r="J80" s="84"/>
      <c r="K80" s="10"/>
      <c r="L80" s="84"/>
      <c r="M80" s="84"/>
      <c r="N80" s="84"/>
      <c r="O80" s="84"/>
      <c r="P80" s="84"/>
      <c r="Q80" s="85"/>
      <c r="R80" s="85"/>
      <c r="S80" s="85" t="str">
        <f t="shared" si="18"/>
        <v/>
      </c>
      <c r="T80" s="85" t="str">
        <f t="shared" si="19"/>
        <v/>
      </c>
      <c r="U80" s="84"/>
      <c r="V80" s="84"/>
      <c r="W80" s="84"/>
      <c r="X80" s="86"/>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row>
    <row r="81" spans="1:63" s="7" customFormat="1" x14ac:dyDescent="0.2">
      <c r="A81" s="9"/>
      <c r="B81" s="84"/>
      <c r="C81" s="84"/>
      <c r="D81" s="84"/>
      <c r="E81" s="84"/>
      <c r="F81" s="84"/>
      <c r="G81" s="84"/>
      <c r="H81" s="84"/>
      <c r="I81" s="84"/>
      <c r="J81" s="84"/>
      <c r="K81" s="10"/>
      <c r="L81" s="84"/>
      <c r="M81" s="84"/>
      <c r="N81" s="84"/>
      <c r="O81" s="84"/>
      <c r="P81" s="84"/>
      <c r="Q81" s="85"/>
      <c r="R81" s="85"/>
      <c r="S81" s="85" t="str">
        <f t="shared" si="18"/>
        <v/>
      </c>
      <c r="T81" s="85" t="str">
        <f t="shared" si="19"/>
        <v/>
      </c>
      <c r="U81" s="84"/>
      <c r="V81" s="84"/>
      <c r="W81" s="84"/>
      <c r="X81" s="86"/>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row>
    <row r="82" spans="1:63" s="7" customFormat="1" x14ac:dyDescent="0.2">
      <c r="A82" s="9"/>
      <c r="B82" s="84"/>
      <c r="C82" s="84"/>
      <c r="D82" s="84"/>
      <c r="E82" s="84"/>
      <c r="F82" s="84"/>
      <c r="G82" s="84"/>
      <c r="H82" s="84"/>
      <c r="I82" s="84"/>
      <c r="J82" s="84"/>
      <c r="K82" s="10"/>
      <c r="L82" s="84"/>
      <c r="M82" s="84"/>
      <c r="N82" s="84"/>
      <c r="O82" s="84"/>
      <c r="P82" s="84"/>
      <c r="Q82" s="85"/>
      <c r="R82" s="85"/>
      <c r="S82" s="85" t="str">
        <f t="shared" si="18"/>
        <v/>
      </c>
      <c r="T82" s="85" t="str">
        <f t="shared" si="19"/>
        <v/>
      </c>
      <c r="U82" s="84"/>
      <c r="V82" s="84"/>
      <c r="W82" s="84"/>
      <c r="X82" s="86"/>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row>
    <row r="83" spans="1:63" s="7" customFormat="1" x14ac:dyDescent="0.2">
      <c r="A83" s="9"/>
      <c r="B83" s="84"/>
      <c r="C83" s="84"/>
      <c r="D83" s="84"/>
      <c r="E83" s="84"/>
      <c r="F83" s="84"/>
      <c r="G83" s="84"/>
      <c r="H83" s="84"/>
      <c r="I83" s="84"/>
      <c r="J83" s="84"/>
      <c r="K83" s="10"/>
      <c r="L83" s="84"/>
      <c r="M83" s="84"/>
      <c r="N83" s="84"/>
      <c r="O83" s="84"/>
      <c r="P83" s="84"/>
      <c r="Q83" s="85"/>
      <c r="R83" s="85"/>
      <c r="S83" s="85" t="str">
        <f t="shared" si="18"/>
        <v/>
      </c>
      <c r="T83" s="85" t="str">
        <f t="shared" si="19"/>
        <v/>
      </c>
      <c r="U83" s="84"/>
      <c r="V83" s="84"/>
      <c r="W83" s="84"/>
      <c r="X83" s="86"/>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row>
    <row r="84" spans="1:63" s="7" customFormat="1" x14ac:dyDescent="0.2">
      <c r="A84" s="9"/>
      <c r="B84" s="84"/>
      <c r="C84" s="84"/>
      <c r="D84" s="84"/>
      <c r="E84" s="84"/>
      <c r="F84" s="84"/>
      <c r="G84" s="84"/>
      <c r="H84" s="84"/>
      <c r="I84" s="84"/>
      <c r="J84" s="84"/>
      <c r="K84" s="10"/>
      <c r="L84" s="84"/>
      <c r="M84" s="84"/>
      <c r="N84" s="84"/>
      <c r="O84" s="84"/>
      <c r="P84" s="84"/>
      <c r="Q84" s="85"/>
      <c r="R84" s="85"/>
      <c r="S84" s="85" t="str">
        <f t="shared" si="18"/>
        <v/>
      </c>
      <c r="T84" s="85" t="str">
        <f t="shared" si="19"/>
        <v/>
      </c>
      <c r="U84" s="84"/>
      <c r="V84" s="84"/>
      <c r="W84" s="84"/>
      <c r="X84" s="86"/>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row>
    <row r="85" spans="1:63" s="7" customFormat="1" x14ac:dyDescent="0.2">
      <c r="A85" s="9"/>
      <c r="B85" s="84"/>
      <c r="C85" s="84"/>
      <c r="D85" s="84"/>
      <c r="E85" s="84"/>
      <c r="F85" s="84"/>
      <c r="G85" s="84"/>
      <c r="H85" s="84"/>
      <c r="I85" s="84"/>
      <c r="J85" s="84"/>
      <c r="K85" s="10"/>
      <c r="L85" s="84"/>
      <c r="M85" s="84"/>
      <c r="N85" s="84"/>
      <c r="O85" s="84"/>
      <c r="P85" s="84"/>
      <c r="Q85" s="85"/>
      <c r="R85" s="85"/>
      <c r="S85" s="85" t="str">
        <f t="shared" si="18"/>
        <v/>
      </c>
      <c r="T85" s="85" t="str">
        <f t="shared" si="19"/>
        <v/>
      </c>
      <c r="U85" s="84"/>
      <c r="V85" s="84"/>
      <c r="W85" s="84"/>
      <c r="X85" s="86"/>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row>
    <row r="86" spans="1:63" s="7" customFormat="1" x14ac:dyDescent="0.2">
      <c r="A86" s="9"/>
      <c r="B86" s="84"/>
      <c r="C86" s="84"/>
      <c r="D86" s="84"/>
      <c r="E86" s="84"/>
      <c r="F86" s="84"/>
      <c r="G86" s="84"/>
      <c r="H86" s="84"/>
      <c r="I86" s="84"/>
      <c r="J86" s="84"/>
      <c r="K86" s="10"/>
      <c r="L86" s="84"/>
      <c r="M86" s="84"/>
      <c r="N86" s="84"/>
      <c r="O86" s="84"/>
      <c r="P86" s="84"/>
      <c r="Q86" s="85"/>
      <c r="R86" s="85"/>
      <c r="S86" s="85" t="str">
        <f t="shared" si="18"/>
        <v/>
      </c>
      <c r="T86" s="85" t="str">
        <f t="shared" si="19"/>
        <v/>
      </c>
      <c r="U86" s="84"/>
      <c r="V86" s="84"/>
      <c r="W86" s="84"/>
      <c r="X86" s="86"/>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row>
    <row r="87" spans="1:63" s="7" customFormat="1" x14ac:dyDescent="0.2">
      <c r="A87" s="9"/>
      <c r="B87" s="84"/>
      <c r="C87" s="84"/>
      <c r="D87" s="84"/>
      <c r="E87" s="84"/>
      <c r="F87" s="84"/>
      <c r="G87" s="84"/>
      <c r="H87" s="84"/>
      <c r="I87" s="84"/>
      <c r="J87" s="84"/>
      <c r="K87" s="10"/>
      <c r="L87" s="84"/>
      <c r="M87" s="84"/>
      <c r="N87" s="84"/>
      <c r="O87" s="84"/>
      <c r="P87" s="84"/>
      <c r="Q87" s="85"/>
      <c r="R87" s="85"/>
      <c r="S87" s="85" t="str">
        <f t="shared" si="18"/>
        <v/>
      </c>
      <c r="T87" s="85" t="str">
        <f t="shared" si="19"/>
        <v/>
      </c>
      <c r="U87" s="84"/>
      <c r="V87" s="84"/>
      <c r="W87" s="84"/>
      <c r="X87" s="86"/>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row>
    <row r="88" spans="1:63" s="7" customFormat="1" x14ac:dyDescent="0.2">
      <c r="A88" s="9"/>
      <c r="B88" s="84"/>
      <c r="C88" s="84"/>
      <c r="D88" s="84"/>
      <c r="E88" s="84"/>
      <c r="F88" s="84"/>
      <c r="G88" s="84"/>
      <c r="H88" s="84"/>
      <c r="I88" s="84"/>
      <c r="J88" s="84"/>
      <c r="K88" s="10"/>
      <c r="L88" s="84"/>
      <c r="M88" s="84"/>
      <c r="N88" s="84"/>
      <c r="O88" s="84"/>
      <c r="P88" s="84"/>
      <c r="Q88" s="85"/>
      <c r="R88" s="85"/>
      <c r="S88" s="85" t="str">
        <f t="shared" si="18"/>
        <v/>
      </c>
      <c r="T88" s="85" t="str">
        <f t="shared" si="19"/>
        <v/>
      </c>
      <c r="U88" s="84"/>
      <c r="V88" s="84"/>
      <c r="W88" s="84"/>
      <c r="X88" s="86"/>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row>
    <row r="89" spans="1:63" s="7" customFormat="1" x14ac:dyDescent="0.2">
      <c r="A89" s="9"/>
      <c r="B89" s="84"/>
      <c r="C89" s="84"/>
      <c r="D89" s="84"/>
      <c r="E89" s="84"/>
      <c r="F89" s="84"/>
      <c r="G89" s="84"/>
      <c r="H89" s="84"/>
      <c r="I89" s="84"/>
      <c r="J89" s="84"/>
      <c r="K89" s="10"/>
      <c r="L89" s="84"/>
      <c r="M89" s="84"/>
      <c r="N89" s="84"/>
      <c r="O89" s="84"/>
      <c r="P89" s="84"/>
      <c r="Q89" s="85"/>
      <c r="R89" s="85"/>
      <c r="S89" s="85" t="str">
        <f t="shared" si="18"/>
        <v/>
      </c>
      <c r="T89" s="85" t="str">
        <f t="shared" si="19"/>
        <v/>
      </c>
      <c r="U89" s="84"/>
      <c r="V89" s="84"/>
      <c r="W89" s="84"/>
      <c r="X89" s="86"/>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row>
    <row r="90" spans="1:63" s="7" customFormat="1" x14ac:dyDescent="0.2">
      <c r="A90" s="9"/>
      <c r="B90" s="84"/>
      <c r="C90" s="84"/>
      <c r="D90" s="84"/>
      <c r="E90" s="84"/>
      <c r="F90" s="84"/>
      <c r="G90" s="84"/>
      <c r="H90" s="84"/>
      <c r="I90" s="84"/>
      <c r="J90" s="84"/>
      <c r="K90" s="10"/>
      <c r="L90" s="84"/>
      <c r="M90" s="84"/>
      <c r="N90" s="84"/>
      <c r="O90" s="84"/>
      <c r="P90" s="84"/>
      <c r="Q90" s="85"/>
      <c r="R90" s="85"/>
      <c r="S90" s="85" t="str">
        <f t="shared" si="18"/>
        <v/>
      </c>
      <c r="T90" s="85" t="str">
        <f t="shared" si="19"/>
        <v/>
      </c>
      <c r="U90" s="84"/>
      <c r="V90" s="84"/>
      <c r="W90" s="84"/>
      <c r="X90" s="86"/>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row>
    <row r="91" spans="1:63" s="7" customFormat="1" x14ac:dyDescent="0.2">
      <c r="A91" s="9"/>
      <c r="B91" s="84"/>
      <c r="C91" s="84"/>
      <c r="D91" s="84"/>
      <c r="E91" s="84"/>
      <c r="F91" s="84"/>
      <c r="G91" s="84"/>
      <c r="H91" s="84"/>
      <c r="I91" s="84"/>
      <c r="J91" s="84"/>
      <c r="K91" s="10"/>
      <c r="L91" s="84"/>
      <c r="M91" s="84"/>
      <c r="N91" s="84"/>
      <c r="O91" s="84"/>
      <c r="P91" s="84"/>
      <c r="Q91" s="85"/>
      <c r="R91" s="85"/>
      <c r="S91" s="85" t="str">
        <f t="shared" si="18"/>
        <v/>
      </c>
      <c r="T91" s="85" t="str">
        <f t="shared" si="19"/>
        <v/>
      </c>
      <c r="U91" s="84"/>
      <c r="V91" s="84"/>
      <c r="W91" s="84"/>
      <c r="X91" s="86"/>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row>
    <row r="92" spans="1:63" s="7" customFormat="1" x14ac:dyDescent="0.2">
      <c r="A92" s="9"/>
      <c r="B92" s="84"/>
      <c r="C92" s="84"/>
      <c r="D92" s="84"/>
      <c r="E92" s="84"/>
      <c r="F92" s="84"/>
      <c r="G92" s="84"/>
      <c r="H92" s="84"/>
      <c r="I92" s="84"/>
      <c r="J92" s="84"/>
      <c r="K92" s="10"/>
      <c r="L92" s="84"/>
      <c r="M92" s="84"/>
      <c r="N92" s="84"/>
      <c r="O92" s="84"/>
      <c r="P92" s="84"/>
      <c r="Q92" s="85"/>
      <c r="R92" s="85"/>
      <c r="S92" s="85" t="str">
        <f t="shared" si="18"/>
        <v/>
      </c>
      <c r="T92" s="85" t="str">
        <f t="shared" si="19"/>
        <v/>
      </c>
      <c r="U92" s="84"/>
      <c r="V92" s="84"/>
      <c r="W92" s="84"/>
      <c r="X92" s="86"/>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row>
    <row r="93" spans="1:63" s="7" customFormat="1" x14ac:dyDescent="0.2">
      <c r="A93" s="9"/>
      <c r="B93" s="84"/>
      <c r="C93" s="84"/>
      <c r="D93" s="84"/>
      <c r="E93" s="84"/>
      <c r="F93" s="84"/>
      <c r="G93" s="84"/>
      <c r="H93" s="84"/>
      <c r="I93" s="84"/>
      <c r="J93" s="84"/>
      <c r="K93" s="10"/>
      <c r="L93" s="84"/>
      <c r="M93" s="84"/>
      <c r="N93" s="84"/>
      <c r="O93" s="84"/>
      <c r="P93" s="84"/>
      <c r="Q93" s="85"/>
      <c r="R93" s="85"/>
      <c r="S93" s="85" t="str">
        <f t="shared" si="18"/>
        <v/>
      </c>
      <c r="T93" s="85" t="str">
        <f t="shared" si="19"/>
        <v/>
      </c>
      <c r="U93" s="84"/>
      <c r="V93" s="84"/>
      <c r="W93" s="84"/>
      <c r="X93" s="86"/>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row>
    <row r="94" spans="1:63" s="7" customFormat="1" x14ac:dyDescent="0.2">
      <c r="A94" s="9"/>
      <c r="B94" s="84"/>
      <c r="C94" s="84"/>
      <c r="D94" s="84"/>
      <c r="E94" s="84"/>
      <c r="F94" s="84"/>
      <c r="G94" s="84"/>
      <c r="H94" s="84"/>
      <c r="I94" s="84"/>
      <c r="J94" s="84"/>
      <c r="K94" s="10"/>
      <c r="L94" s="84"/>
      <c r="M94" s="84"/>
      <c r="N94" s="84"/>
      <c r="O94" s="84"/>
      <c r="P94" s="84"/>
      <c r="Q94" s="85"/>
      <c r="R94" s="85"/>
      <c r="S94" s="85" t="str">
        <f t="shared" si="18"/>
        <v/>
      </c>
      <c r="T94" s="85" t="str">
        <f t="shared" si="19"/>
        <v/>
      </c>
      <c r="U94" s="84"/>
      <c r="V94" s="84"/>
      <c r="W94" s="84"/>
      <c r="X94" s="86"/>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row>
    <row r="95" spans="1:63" s="7" customFormat="1" x14ac:dyDescent="0.2">
      <c r="A95" s="9"/>
      <c r="B95" s="84"/>
      <c r="C95" s="84"/>
      <c r="D95" s="84"/>
      <c r="E95" s="84"/>
      <c r="F95" s="84"/>
      <c r="G95" s="84"/>
      <c r="H95" s="84"/>
      <c r="I95" s="84"/>
      <c r="J95" s="84"/>
      <c r="K95" s="10"/>
      <c r="L95" s="84"/>
      <c r="M95" s="84"/>
      <c r="N95" s="84"/>
      <c r="O95" s="84"/>
      <c r="P95" s="84"/>
      <c r="Q95" s="85"/>
      <c r="R95" s="85"/>
      <c r="S95" s="85" t="str">
        <f t="shared" si="18"/>
        <v/>
      </c>
      <c r="T95" s="85" t="str">
        <f t="shared" si="19"/>
        <v/>
      </c>
      <c r="U95" s="84"/>
      <c r="V95" s="84"/>
      <c r="W95" s="84"/>
      <c r="X95" s="86"/>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row>
    <row r="96" spans="1:63" s="7" customFormat="1" x14ac:dyDescent="0.2">
      <c r="A96" s="9"/>
      <c r="B96" s="84"/>
      <c r="C96" s="84"/>
      <c r="D96" s="84"/>
      <c r="E96" s="84"/>
      <c r="F96" s="84"/>
      <c r="G96" s="84"/>
      <c r="H96" s="84"/>
      <c r="I96" s="84"/>
      <c r="J96" s="84"/>
      <c r="K96" s="10"/>
      <c r="L96" s="84"/>
      <c r="M96" s="84"/>
      <c r="N96" s="84"/>
      <c r="O96" s="84"/>
      <c r="P96" s="84"/>
      <c r="Q96" s="85"/>
      <c r="R96" s="85"/>
      <c r="S96" s="85" t="str">
        <f t="shared" si="18"/>
        <v/>
      </c>
      <c r="T96" s="85" t="str">
        <f t="shared" si="19"/>
        <v/>
      </c>
      <c r="U96" s="84"/>
      <c r="V96" s="84"/>
      <c r="W96" s="84"/>
      <c r="X96" s="86"/>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row>
    <row r="97" spans="1:63" s="7" customFormat="1" x14ac:dyDescent="0.2">
      <c r="A97" s="9"/>
      <c r="B97" s="84"/>
      <c r="C97" s="84"/>
      <c r="D97" s="84"/>
      <c r="E97" s="84"/>
      <c r="F97" s="84"/>
      <c r="G97" s="84"/>
      <c r="H97" s="84"/>
      <c r="I97" s="84"/>
      <c r="J97" s="84"/>
      <c r="K97" s="10"/>
      <c r="L97" s="84"/>
      <c r="M97" s="84"/>
      <c r="N97" s="84"/>
      <c r="O97" s="84"/>
      <c r="P97" s="84"/>
      <c r="Q97" s="85"/>
      <c r="R97" s="85"/>
      <c r="S97" s="85" t="str">
        <f t="shared" si="18"/>
        <v/>
      </c>
      <c r="T97" s="85" t="str">
        <f t="shared" si="19"/>
        <v/>
      </c>
      <c r="U97" s="84"/>
      <c r="V97" s="84"/>
      <c r="W97" s="84"/>
      <c r="X97" s="86"/>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row>
    <row r="98" spans="1:63" s="7" customFormat="1" x14ac:dyDescent="0.2">
      <c r="A98" s="9"/>
      <c r="B98" s="84"/>
      <c r="C98" s="84"/>
      <c r="D98" s="84"/>
      <c r="E98" s="84"/>
      <c r="F98" s="84"/>
      <c r="G98" s="84"/>
      <c r="H98" s="84"/>
      <c r="I98" s="84"/>
      <c r="J98" s="84"/>
      <c r="K98" s="10"/>
      <c r="L98" s="84"/>
      <c r="M98" s="84"/>
      <c r="N98" s="84"/>
      <c r="O98" s="84"/>
      <c r="P98" s="84"/>
      <c r="Q98" s="85"/>
      <c r="R98" s="85"/>
      <c r="S98" s="85" t="str">
        <f t="shared" si="18"/>
        <v/>
      </c>
      <c r="T98" s="85" t="str">
        <f t="shared" si="19"/>
        <v/>
      </c>
      <c r="U98" s="84"/>
      <c r="V98" s="84"/>
      <c r="W98" s="84"/>
      <c r="X98" s="86"/>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row>
    <row r="99" spans="1:63" s="7" customFormat="1" x14ac:dyDescent="0.2">
      <c r="A99" s="9"/>
      <c r="B99" s="84"/>
      <c r="C99" s="84"/>
      <c r="D99" s="84"/>
      <c r="E99" s="84"/>
      <c r="F99" s="84"/>
      <c r="G99" s="84"/>
      <c r="H99" s="84"/>
      <c r="I99" s="84"/>
      <c r="J99" s="84"/>
      <c r="K99" s="10"/>
      <c r="L99" s="84"/>
      <c r="M99" s="84"/>
      <c r="N99" s="84"/>
      <c r="O99" s="84"/>
      <c r="P99" s="84"/>
      <c r="Q99" s="85"/>
      <c r="R99" s="85"/>
      <c r="S99" s="85" t="str">
        <f t="shared" si="18"/>
        <v/>
      </c>
      <c r="T99" s="85" t="str">
        <f t="shared" si="19"/>
        <v/>
      </c>
      <c r="U99" s="84"/>
      <c r="V99" s="84"/>
      <c r="W99" s="84"/>
      <c r="X99" s="86"/>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row>
    <row r="100" spans="1:63" s="7" customFormat="1" x14ac:dyDescent="0.2">
      <c r="A100" s="9"/>
      <c r="B100" s="84"/>
      <c r="C100" s="84"/>
      <c r="D100" s="84"/>
      <c r="E100" s="84"/>
      <c r="F100" s="84"/>
      <c r="G100" s="84"/>
      <c r="H100" s="84"/>
      <c r="I100" s="84"/>
      <c r="J100" s="84"/>
      <c r="K100" s="10"/>
      <c r="L100" s="84"/>
      <c r="M100" s="84"/>
      <c r="N100" s="84"/>
      <c r="O100" s="84"/>
      <c r="P100" s="84"/>
      <c r="Q100" s="85"/>
      <c r="R100" s="85"/>
      <c r="S100" s="85" t="str">
        <f t="shared" si="18"/>
        <v/>
      </c>
      <c r="T100" s="85" t="str">
        <f t="shared" si="19"/>
        <v/>
      </c>
      <c r="U100" s="84"/>
      <c r="V100" s="84"/>
      <c r="W100" s="84"/>
      <c r="X100" s="86"/>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row>
    <row r="101" spans="1:63" s="7" customFormat="1" x14ac:dyDescent="0.2">
      <c r="A101" s="9"/>
      <c r="B101" s="84"/>
      <c r="C101" s="84"/>
      <c r="D101" s="84"/>
      <c r="E101" s="84"/>
      <c r="F101" s="84"/>
      <c r="G101" s="84"/>
      <c r="H101" s="84"/>
      <c r="I101" s="84"/>
      <c r="J101" s="84"/>
      <c r="K101" s="10"/>
      <c r="L101" s="84"/>
      <c r="M101" s="84"/>
      <c r="N101" s="84"/>
      <c r="O101" s="84"/>
      <c r="P101" s="84"/>
      <c r="Q101" s="85"/>
      <c r="R101" s="85"/>
      <c r="S101" s="85" t="str">
        <f t="shared" si="18"/>
        <v/>
      </c>
      <c r="T101" s="85" t="str">
        <f t="shared" si="19"/>
        <v/>
      </c>
      <c r="U101" s="84"/>
      <c r="V101" s="84"/>
      <c r="W101" s="84"/>
      <c r="X101" s="86"/>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row>
    <row r="102" spans="1:63" s="7" customFormat="1" x14ac:dyDescent="0.2">
      <c r="A102" s="9"/>
      <c r="B102" s="84"/>
      <c r="C102" s="84"/>
      <c r="D102" s="84"/>
      <c r="E102" s="84"/>
      <c r="F102" s="84"/>
      <c r="G102" s="84"/>
      <c r="H102" s="84"/>
      <c r="I102" s="84"/>
      <c r="J102" s="84"/>
      <c r="K102" s="10"/>
      <c r="L102" s="84"/>
      <c r="M102" s="84"/>
      <c r="N102" s="84"/>
      <c r="O102" s="84"/>
      <c r="P102" s="84"/>
      <c r="Q102" s="85"/>
      <c r="R102" s="85"/>
      <c r="S102" s="85" t="str">
        <f t="shared" si="18"/>
        <v/>
      </c>
      <c r="T102" s="85" t="str">
        <f t="shared" si="19"/>
        <v/>
      </c>
      <c r="U102" s="84"/>
      <c r="V102" s="84"/>
      <c r="W102" s="84"/>
      <c r="X102" s="86"/>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row>
    <row r="103" spans="1:63" s="7" customFormat="1" x14ac:dyDescent="0.2">
      <c r="A103" s="9"/>
      <c r="B103" s="84"/>
      <c r="C103" s="84"/>
      <c r="D103" s="84"/>
      <c r="E103" s="84"/>
      <c r="F103" s="84"/>
      <c r="G103" s="84"/>
      <c r="H103" s="84"/>
      <c r="I103" s="84"/>
      <c r="J103" s="84"/>
      <c r="K103" s="10"/>
      <c r="L103" s="84"/>
      <c r="M103" s="84"/>
      <c r="N103" s="84"/>
      <c r="O103" s="84"/>
      <c r="P103" s="84"/>
      <c r="Q103" s="85"/>
      <c r="R103" s="85"/>
      <c r="S103" s="85" t="str">
        <f t="shared" si="18"/>
        <v/>
      </c>
      <c r="T103" s="85" t="str">
        <f t="shared" si="19"/>
        <v/>
      </c>
      <c r="U103" s="84"/>
      <c r="V103" s="84"/>
      <c r="W103" s="84"/>
      <c r="X103" s="86"/>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row>
    <row r="104" spans="1:63" s="7" customFormat="1" x14ac:dyDescent="0.2">
      <c r="A104" s="9"/>
      <c r="B104" s="84"/>
      <c r="C104" s="84"/>
      <c r="D104" s="84"/>
      <c r="E104" s="84"/>
      <c r="F104" s="84"/>
      <c r="G104" s="84"/>
      <c r="H104" s="84"/>
      <c r="I104" s="84"/>
      <c r="J104" s="84"/>
      <c r="K104" s="10"/>
      <c r="L104" s="84"/>
      <c r="M104" s="84"/>
      <c r="N104" s="84"/>
      <c r="O104" s="84"/>
      <c r="P104" s="84"/>
      <c r="Q104" s="85"/>
      <c r="R104" s="85"/>
      <c r="S104" s="85" t="str">
        <f t="shared" si="18"/>
        <v/>
      </c>
      <c r="T104" s="85" t="str">
        <f t="shared" si="19"/>
        <v/>
      </c>
      <c r="U104" s="84"/>
      <c r="V104" s="84"/>
      <c r="W104" s="84"/>
      <c r="X104" s="86"/>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row>
    <row r="105" spans="1:63" s="7" customFormat="1" x14ac:dyDescent="0.2">
      <c r="A105" s="9"/>
      <c r="B105" s="84"/>
      <c r="C105" s="84"/>
      <c r="D105" s="84"/>
      <c r="E105" s="84"/>
      <c r="F105" s="84"/>
      <c r="G105" s="84"/>
      <c r="H105" s="84"/>
      <c r="I105" s="84"/>
      <c r="J105" s="84"/>
      <c r="K105" s="10"/>
      <c r="L105" s="84"/>
      <c r="M105" s="84"/>
      <c r="N105" s="84"/>
      <c r="O105" s="84"/>
      <c r="P105" s="84"/>
      <c r="Q105" s="85"/>
      <c r="R105" s="85"/>
      <c r="S105" s="85" t="str">
        <f t="shared" si="18"/>
        <v/>
      </c>
      <c r="T105" s="85" t="str">
        <f t="shared" si="19"/>
        <v/>
      </c>
      <c r="U105" s="84"/>
      <c r="V105" s="84"/>
      <c r="W105" s="84"/>
      <c r="X105" s="86"/>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row>
    <row r="106" spans="1:63" s="7" customFormat="1" x14ac:dyDescent="0.2">
      <c r="A106" s="9"/>
      <c r="B106" s="84"/>
      <c r="C106" s="84"/>
      <c r="D106" s="84"/>
      <c r="E106" s="84"/>
      <c r="F106" s="84"/>
      <c r="G106" s="84"/>
      <c r="H106" s="84"/>
      <c r="I106" s="84"/>
      <c r="J106" s="84"/>
      <c r="K106" s="10"/>
      <c r="L106" s="84"/>
      <c r="M106" s="84"/>
      <c r="N106" s="84"/>
      <c r="O106" s="84"/>
      <c r="P106" s="84"/>
      <c r="Q106" s="85"/>
      <c r="R106" s="85"/>
      <c r="S106" s="85" t="str">
        <f t="shared" si="18"/>
        <v/>
      </c>
      <c r="T106" s="85" t="str">
        <f t="shared" si="19"/>
        <v/>
      </c>
      <c r="U106" s="84"/>
      <c r="V106" s="84"/>
      <c r="W106" s="84"/>
      <c r="X106" s="86"/>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row>
    <row r="107" spans="1:63" s="7" customFormat="1" x14ac:dyDescent="0.2">
      <c r="A107" s="9"/>
      <c r="B107" s="84"/>
      <c r="C107" s="84"/>
      <c r="D107" s="84"/>
      <c r="E107" s="84"/>
      <c r="F107" s="84"/>
      <c r="G107" s="84"/>
      <c r="H107" s="84"/>
      <c r="I107" s="84"/>
      <c r="J107" s="84"/>
      <c r="K107" s="10"/>
      <c r="L107" s="84"/>
      <c r="M107" s="84"/>
      <c r="N107" s="84"/>
      <c r="O107" s="84"/>
      <c r="P107" s="84"/>
      <c r="Q107" s="85"/>
      <c r="R107" s="85"/>
      <c r="S107" s="84"/>
      <c r="T107" s="84"/>
      <c r="U107" s="84"/>
      <c r="V107" s="84"/>
      <c r="W107" s="84"/>
      <c r="X107" s="86"/>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row>
    <row r="108" spans="1:63" s="7" customFormat="1" x14ac:dyDescent="0.2">
      <c r="A108" s="9"/>
      <c r="B108" s="84"/>
      <c r="C108" s="84"/>
      <c r="D108" s="84"/>
      <c r="E108" s="84"/>
      <c r="F108" s="84"/>
      <c r="G108" s="84"/>
      <c r="H108" s="84"/>
      <c r="I108" s="84"/>
      <c r="J108" s="84"/>
      <c r="K108" s="10"/>
      <c r="L108" s="84"/>
      <c r="M108" s="84"/>
      <c r="N108" s="84"/>
      <c r="O108" s="84"/>
      <c r="P108" s="84"/>
      <c r="Q108" s="84"/>
      <c r="R108" s="84"/>
      <c r="S108" s="84"/>
      <c r="T108" s="84"/>
      <c r="U108" s="84"/>
      <c r="V108" s="84"/>
      <c r="W108" s="84"/>
      <c r="X108" s="86"/>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row>
    <row r="109" spans="1:63" s="7" customFormat="1" x14ac:dyDescent="0.2">
      <c r="A109" s="9"/>
      <c r="B109" s="84"/>
      <c r="C109" s="84"/>
      <c r="D109" s="84"/>
      <c r="E109" s="84"/>
      <c r="F109" s="84"/>
      <c r="G109" s="84"/>
      <c r="H109" s="84"/>
      <c r="I109" s="84"/>
      <c r="J109" s="84"/>
      <c r="K109" s="10"/>
      <c r="L109" s="84"/>
      <c r="M109" s="84"/>
      <c r="N109" s="84"/>
      <c r="O109" s="84"/>
      <c r="P109" s="84"/>
      <c r="Q109" s="84"/>
      <c r="R109" s="84"/>
      <c r="S109" s="84"/>
      <c r="T109" s="84"/>
      <c r="U109" s="84"/>
      <c r="V109" s="84"/>
      <c r="W109" s="84"/>
      <c r="X109" s="86"/>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row>
    <row r="110" spans="1:63" s="7" customFormat="1" x14ac:dyDescent="0.2">
      <c r="A110" s="9"/>
      <c r="B110" s="84"/>
      <c r="C110" s="84"/>
      <c r="D110" s="84"/>
      <c r="E110" s="84"/>
      <c r="F110" s="84"/>
      <c r="G110" s="84"/>
      <c r="H110" s="84"/>
      <c r="I110" s="84"/>
      <c r="J110" s="84"/>
      <c r="K110" s="10"/>
      <c r="L110" s="84"/>
      <c r="M110" s="84"/>
      <c r="N110" s="84"/>
      <c r="O110" s="84"/>
      <c r="P110" s="84"/>
      <c r="Q110" s="84"/>
      <c r="R110" s="84"/>
      <c r="S110" s="84"/>
      <c r="T110" s="84"/>
      <c r="U110" s="84"/>
      <c r="V110" s="84"/>
      <c r="W110" s="84"/>
      <c r="X110" s="86"/>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row>
    <row r="111" spans="1:63" s="7" customFormat="1" x14ac:dyDescent="0.2">
      <c r="A111" s="9"/>
      <c r="B111" s="84"/>
      <c r="C111" s="84"/>
      <c r="D111" s="84"/>
      <c r="E111" s="84"/>
      <c r="F111" s="84"/>
      <c r="G111" s="84"/>
      <c r="H111" s="84"/>
      <c r="I111" s="84"/>
      <c r="J111" s="84"/>
      <c r="K111" s="10"/>
      <c r="L111" s="84"/>
      <c r="M111" s="84"/>
      <c r="N111" s="84"/>
      <c r="O111" s="84"/>
      <c r="P111" s="84"/>
      <c r="Q111" s="84"/>
      <c r="R111" s="84"/>
      <c r="S111" s="84"/>
      <c r="T111" s="84"/>
      <c r="U111" s="84"/>
      <c r="V111" s="84"/>
      <c r="W111" s="84"/>
      <c r="X111" s="86"/>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row>
    <row r="112" spans="1:63" s="7" customFormat="1" x14ac:dyDescent="0.2">
      <c r="A112" s="9"/>
      <c r="B112" s="84"/>
      <c r="C112" s="84"/>
      <c r="D112" s="84"/>
      <c r="E112" s="84"/>
      <c r="F112" s="84"/>
      <c r="G112" s="84"/>
      <c r="H112" s="84"/>
      <c r="I112" s="84"/>
      <c r="J112" s="84"/>
      <c r="K112" s="10"/>
      <c r="L112" s="84"/>
      <c r="M112" s="84"/>
      <c r="N112" s="84"/>
      <c r="O112" s="84"/>
      <c r="P112" s="84"/>
      <c r="Q112" s="84"/>
      <c r="R112" s="84"/>
      <c r="S112" s="84"/>
      <c r="T112" s="84"/>
      <c r="U112" s="84"/>
      <c r="V112" s="84"/>
      <c r="W112" s="84"/>
      <c r="X112" s="86"/>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row>
    <row r="113" spans="1:63" s="7" customFormat="1" x14ac:dyDescent="0.2">
      <c r="A113" s="9"/>
      <c r="B113" s="84"/>
      <c r="C113" s="84"/>
      <c r="D113" s="84"/>
      <c r="E113" s="84"/>
      <c r="F113" s="84"/>
      <c r="G113" s="84"/>
      <c r="H113" s="84"/>
      <c r="I113" s="84"/>
      <c r="J113" s="84"/>
      <c r="K113" s="10"/>
      <c r="L113" s="84"/>
      <c r="M113" s="84"/>
      <c r="N113" s="84"/>
      <c r="O113" s="84"/>
      <c r="P113" s="84"/>
      <c r="Q113" s="84"/>
      <c r="R113" s="84"/>
      <c r="S113" s="84"/>
      <c r="T113" s="84"/>
      <c r="U113" s="84"/>
      <c r="V113" s="84"/>
      <c r="W113" s="84"/>
      <c r="X113" s="86"/>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row>
    <row r="114" spans="1:63" s="7" customFormat="1" x14ac:dyDescent="0.2">
      <c r="A114" s="9"/>
      <c r="B114" s="84"/>
      <c r="C114" s="84"/>
      <c r="D114" s="84"/>
      <c r="E114" s="84"/>
      <c r="F114" s="84"/>
      <c r="G114" s="84"/>
      <c r="H114" s="84"/>
      <c r="I114" s="84"/>
      <c r="J114" s="84"/>
      <c r="K114" s="10"/>
      <c r="L114" s="84"/>
      <c r="M114" s="84"/>
      <c r="N114" s="84"/>
      <c r="O114" s="84"/>
      <c r="P114" s="84"/>
      <c r="Q114" s="84"/>
      <c r="R114" s="84"/>
      <c r="S114" s="84"/>
      <c r="T114" s="84"/>
      <c r="U114" s="84"/>
      <c r="V114" s="84"/>
      <c r="W114" s="84"/>
      <c r="X114" s="86"/>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row>
    <row r="115" spans="1:63" s="7" customFormat="1" x14ac:dyDescent="0.2">
      <c r="A115" s="9"/>
      <c r="B115" s="84"/>
      <c r="C115" s="84"/>
      <c r="D115" s="84"/>
      <c r="E115" s="84"/>
      <c r="F115" s="84"/>
      <c r="G115" s="84"/>
      <c r="H115" s="84"/>
      <c r="I115" s="84"/>
      <c r="J115" s="84"/>
      <c r="K115" s="10"/>
      <c r="L115" s="84"/>
      <c r="M115" s="84"/>
      <c r="N115" s="84"/>
      <c r="O115" s="84"/>
      <c r="P115" s="84"/>
      <c r="Q115" s="84"/>
      <c r="R115" s="84"/>
      <c r="S115" s="84"/>
      <c r="T115" s="84"/>
      <c r="U115" s="84"/>
      <c r="V115" s="84"/>
      <c r="W115" s="84"/>
      <c r="X115" s="86"/>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row>
    <row r="116" spans="1:63" s="7" customFormat="1" x14ac:dyDescent="0.2">
      <c r="A116" s="9"/>
      <c r="B116" s="84"/>
      <c r="C116" s="84"/>
      <c r="D116" s="84"/>
      <c r="E116" s="84"/>
      <c r="F116" s="84"/>
      <c r="G116" s="84"/>
      <c r="H116" s="84"/>
      <c r="I116" s="84"/>
      <c r="J116" s="84"/>
      <c r="K116" s="10"/>
      <c r="L116" s="84"/>
      <c r="M116" s="84"/>
      <c r="N116" s="84"/>
      <c r="O116" s="84"/>
      <c r="P116" s="84"/>
      <c r="Q116" s="84"/>
      <c r="R116" s="84"/>
      <c r="S116" s="84"/>
      <c r="T116" s="84"/>
      <c r="U116" s="84"/>
      <c r="V116" s="84"/>
      <c r="W116" s="84"/>
      <c r="X116" s="86"/>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row>
    <row r="117" spans="1:63" s="7" customFormat="1" x14ac:dyDescent="0.2">
      <c r="A117" s="9"/>
      <c r="B117" s="84"/>
      <c r="C117" s="84"/>
      <c r="D117" s="84"/>
      <c r="E117" s="84"/>
      <c r="F117" s="84"/>
      <c r="G117" s="84"/>
      <c r="H117" s="84"/>
      <c r="I117" s="84"/>
      <c r="J117" s="84"/>
      <c r="K117" s="10"/>
      <c r="L117" s="84"/>
      <c r="M117" s="84"/>
      <c r="N117" s="84"/>
      <c r="O117" s="84"/>
      <c r="P117" s="84"/>
      <c r="Q117" s="84"/>
      <c r="R117" s="84"/>
      <c r="S117" s="84"/>
      <c r="T117" s="84"/>
      <c r="U117" s="84"/>
      <c r="V117" s="84"/>
      <c r="W117" s="84"/>
      <c r="X117" s="86"/>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row>
    <row r="118" spans="1:63" s="7" customFormat="1" x14ac:dyDescent="0.2">
      <c r="A118" s="9"/>
      <c r="B118" s="84"/>
      <c r="C118" s="84"/>
      <c r="D118" s="84"/>
      <c r="E118" s="84"/>
      <c r="F118" s="84"/>
      <c r="G118" s="84"/>
      <c r="H118" s="84"/>
      <c r="I118" s="84"/>
      <c r="J118" s="84"/>
      <c r="K118" s="10"/>
      <c r="L118" s="84"/>
      <c r="M118" s="84"/>
      <c r="N118" s="84"/>
      <c r="O118" s="84"/>
      <c r="P118" s="84"/>
      <c r="Q118" s="84"/>
      <c r="R118" s="84"/>
      <c r="S118" s="84"/>
      <c r="T118" s="84"/>
      <c r="U118" s="84"/>
      <c r="V118" s="84"/>
      <c r="W118" s="84"/>
      <c r="X118" s="86"/>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row>
    <row r="119" spans="1:63" s="7" customFormat="1" x14ac:dyDescent="0.2">
      <c r="A119" s="9"/>
      <c r="B119" s="84"/>
      <c r="C119" s="84"/>
      <c r="D119" s="84"/>
      <c r="E119" s="84"/>
      <c r="F119" s="84"/>
      <c r="G119" s="84"/>
      <c r="H119" s="84"/>
      <c r="I119" s="84"/>
      <c r="J119" s="84"/>
      <c r="K119" s="10"/>
      <c r="L119" s="84"/>
      <c r="M119" s="84"/>
      <c r="N119" s="84"/>
      <c r="O119" s="84"/>
      <c r="P119" s="84"/>
      <c r="Q119" s="84"/>
      <c r="R119" s="84"/>
      <c r="S119" s="84"/>
      <c r="T119" s="84"/>
      <c r="U119" s="84"/>
      <c r="V119" s="84"/>
      <c r="W119" s="84"/>
      <c r="X119" s="86"/>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row>
    <row r="120" spans="1:63" s="7" customFormat="1" x14ac:dyDescent="0.2">
      <c r="A120" s="9"/>
      <c r="B120" s="84"/>
      <c r="C120" s="84"/>
      <c r="D120" s="84"/>
      <c r="E120" s="84"/>
      <c r="F120" s="84"/>
      <c r="G120" s="84"/>
      <c r="H120" s="84"/>
      <c r="I120" s="84"/>
      <c r="J120" s="84"/>
      <c r="K120" s="10"/>
      <c r="L120" s="84"/>
      <c r="M120" s="84"/>
      <c r="N120" s="84"/>
      <c r="O120" s="84"/>
      <c r="P120" s="84"/>
      <c r="Q120" s="84"/>
      <c r="R120" s="84"/>
      <c r="S120" s="84"/>
      <c r="T120" s="84"/>
      <c r="U120" s="84"/>
      <c r="V120" s="84"/>
      <c r="W120" s="84"/>
      <c r="X120" s="86"/>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row>
    <row r="121" spans="1:63" s="7" customFormat="1" x14ac:dyDescent="0.2">
      <c r="A121" s="9"/>
      <c r="B121" s="84"/>
      <c r="C121" s="84"/>
      <c r="D121" s="84"/>
      <c r="E121" s="84"/>
      <c r="F121" s="84"/>
      <c r="G121" s="84"/>
      <c r="H121" s="84"/>
      <c r="I121" s="84"/>
      <c r="J121" s="84"/>
      <c r="K121" s="10"/>
      <c r="L121" s="84"/>
      <c r="M121" s="84"/>
      <c r="N121" s="84"/>
      <c r="O121" s="84"/>
      <c r="P121" s="84"/>
      <c r="Q121" s="84"/>
      <c r="R121" s="84"/>
      <c r="S121" s="84"/>
      <c r="T121" s="84"/>
      <c r="U121" s="84"/>
      <c r="V121" s="84"/>
      <c r="W121" s="84"/>
      <c r="X121" s="86"/>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row>
    <row r="122" spans="1:63" s="7" customFormat="1" x14ac:dyDescent="0.2">
      <c r="A122" s="9"/>
      <c r="B122" s="84"/>
      <c r="C122" s="84"/>
      <c r="D122" s="84"/>
      <c r="E122" s="84"/>
      <c r="F122" s="84"/>
      <c r="G122" s="84"/>
      <c r="H122" s="84"/>
      <c r="I122" s="84"/>
      <c r="J122" s="84"/>
      <c r="K122" s="10"/>
      <c r="L122" s="84"/>
      <c r="M122" s="84"/>
      <c r="N122" s="84"/>
      <c r="O122" s="84"/>
      <c r="P122" s="84"/>
      <c r="Q122" s="84"/>
      <c r="R122" s="84"/>
      <c r="S122" s="84"/>
      <c r="T122" s="84"/>
      <c r="U122" s="84"/>
      <c r="V122" s="84"/>
      <c r="W122" s="84"/>
      <c r="X122" s="86"/>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row>
    <row r="123" spans="1:63" s="7" customFormat="1" x14ac:dyDescent="0.2">
      <c r="A123" s="9"/>
      <c r="B123" s="84"/>
      <c r="C123" s="84"/>
      <c r="D123" s="84"/>
      <c r="E123" s="84"/>
      <c r="F123" s="84"/>
      <c r="G123" s="84"/>
      <c r="H123" s="84"/>
      <c r="I123" s="84"/>
      <c r="J123" s="84"/>
      <c r="K123" s="10"/>
      <c r="L123" s="84"/>
      <c r="M123" s="84"/>
      <c r="N123" s="84"/>
      <c r="O123" s="84"/>
      <c r="P123" s="84"/>
      <c r="Q123" s="84"/>
      <c r="R123" s="84"/>
      <c r="S123" s="84"/>
      <c r="T123" s="84"/>
      <c r="U123" s="84"/>
      <c r="V123" s="84"/>
      <c r="W123" s="84"/>
      <c r="X123" s="86"/>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row>
    <row r="124" spans="1:63" s="7" customFormat="1" x14ac:dyDescent="0.2">
      <c r="A124" s="9"/>
      <c r="B124" s="84"/>
      <c r="C124" s="84"/>
      <c r="D124" s="84"/>
      <c r="E124" s="84"/>
      <c r="F124" s="84"/>
      <c r="G124" s="84"/>
      <c r="H124" s="84"/>
      <c r="I124" s="84"/>
      <c r="J124" s="84"/>
      <c r="K124" s="10"/>
      <c r="L124" s="84"/>
      <c r="M124" s="84"/>
      <c r="N124" s="84"/>
      <c r="O124" s="84"/>
      <c r="P124" s="84"/>
      <c r="Q124" s="84"/>
      <c r="R124" s="84"/>
      <c r="S124" s="84"/>
      <c r="T124" s="84"/>
      <c r="U124" s="84"/>
      <c r="V124" s="84"/>
      <c r="W124" s="84"/>
      <c r="X124" s="86"/>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row>
    <row r="125" spans="1:63" s="7" customFormat="1" x14ac:dyDescent="0.2">
      <c r="A125" s="9"/>
      <c r="B125" s="84"/>
      <c r="C125" s="84"/>
      <c r="D125" s="84"/>
      <c r="E125" s="84"/>
      <c r="F125" s="84"/>
      <c r="G125" s="84"/>
      <c r="H125" s="84"/>
      <c r="I125" s="84"/>
      <c r="J125" s="84"/>
      <c r="K125" s="10"/>
      <c r="L125" s="84"/>
      <c r="M125" s="84"/>
      <c r="N125" s="84"/>
      <c r="O125" s="84"/>
      <c r="P125" s="84"/>
      <c r="Q125" s="84"/>
      <c r="R125" s="84"/>
      <c r="S125" s="84"/>
      <c r="T125" s="84"/>
      <c r="U125" s="84"/>
      <c r="V125" s="84"/>
      <c r="W125" s="84"/>
      <c r="X125" s="86"/>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row>
    <row r="126" spans="1:63" s="7" customFormat="1" x14ac:dyDescent="0.2">
      <c r="A126" s="9"/>
      <c r="B126" s="84"/>
      <c r="C126" s="84"/>
      <c r="D126" s="84"/>
      <c r="E126" s="84"/>
      <c r="F126" s="84"/>
      <c r="G126" s="84"/>
      <c r="H126" s="84"/>
      <c r="I126" s="84"/>
      <c r="J126" s="84"/>
      <c r="K126" s="10"/>
      <c r="L126" s="84"/>
      <c r="M126" s="84"/>
      <c r="N126" s="84"/>
      <c r="O126" s="84"/>
      <c r="P126" s="84"/>
      <c r="Q126" s="84"/>
      <c r="R126" s="84"/>
      <c r="S126" s="84"/>
      <c r="T126" s="84"/>
      <c r="U126" s="84"/>
      <c r="V126" s="84"/>
      <c r="W126" s="84"/>
      <c r="X126" s="86"/>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row>
    <row r="127" spans="1:63" s="7" customFormat="1" x14ac:dyDescent="0.2">
      <c r="A127" s="9"/>
      <c r="B127" s="84"/>
      <c r="C127" s="84"/>
      <c r="D127" s="84"/>
      <c r="E127" s="84"/>
      <c r="F127" s="84"/>
      <c r="G127" s="84"/>
      <c r="H127" s="84"/>
      <c r="I127" s="84"/>
      <c r="J127" s="84"/>
      <c r="K127" s="10"/>
      <c r="L127" s="84"/>
      <c r="M127" s="84"/>
      <c r="N127" s="84"/>
      <c r="O127" s="84"/>
      <c r="P127" s="84"/>
      <c r="Q127" s="84"/>
      <c r="R127" s="84"/>
      <c r="S127" s="84"/>
      <c r="T127" s="84"/>
      <c r="U127" s="84"/>
      <c r="V127" s="84"/>
      <c r="W127" s="84"/>
      <c r="X127" s="86"/>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row>
    <row r="128" spans="1:63" s="7" customFormat="1" x14ac:dyDescent="0.2">
      <c r="A128" s="9"/>
      <c r="B128" s="84"/>
      <c r="C128" s="84"/>
      <c r="D128" s="84"/>
      <c r="E128" s="84"/>
      <c r="F128" s="84"/>
      <c r="G128" s="84"/>
      <c r="H128" s="84"/>
      <c r="I128" s="84"/>
      <c r="J128" s="84"/>
      <c r="K128" s="10"/>
      <c r="L128" s="84"/>
      <c r="M128" s="84"/>
      <c r="N128" s="84"/>
      <c r="O128" s="84"/>
      <c r="P128" s="84"/>
      <c r="Q128" s="84"/>
      <c r="R128" s="84"/>
      <c r="S128" s="84"/>
      <c r="T128" s="84"/>
      <c r="U128" s="84"/>
      <c r="V128" s="84"/>
      <c r="W128" s="84"/>
      <c r="X128" s="86"/>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row>
    <row r="129" spans="1:63" s="7" customFormat="1" x14ac:dyDescent="0.2">
      <c r="A129" s="9"/>
      <c r="B129" s="84"/>
      <c r="C129" s="84"/>
      <c r="D129" s="84"/>
      <c r="E129" s="84"/>
      <c r="F129" s="84"/>
      <c r="G129" s="84"/>
      <c r="H129" s="84"/>
      <c r="I129" s="84"/>
      <c r="J129" s="84"/>
      <c r="K129" s="10"/>
      <c r="L129" s="84"/>
      <c r="M129" s="84"/>
      <c r="N129" s="84"/>
      <c r="O129" s="84"/>
      <c r="P129" s="84"/>
      <c r="Q129" s="84"/>
      <c r="R129" s="84"/>
      <c r="S129" s="84"/>
      <c r="T129" s="84"/>
      <c r="U129" s="84"/>
      <c r="V129" s="84"/>
      <c r="W129" s="84"/>
      <c r="X129" s="86"/>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row>
    <row r="130" spans="1:63" s="7" customFormat="1" x14ac:dyDescent="0.2">
      <c r="A130" s="9"/>
      <c r="B130" s="84"/>
      <c r="C130" s="84"/>
      <c r="D130" s="84"/>
      <c r="E130" s="84"/>
      <c r="F130" s="84"/>
      <c r="G130" s="84"/>
      <c r="H130" s="84"/>
      <c r="I130" s="84"/>
      <c r="J130" s="84"/>
      <c r="K130" s="10"/>
      <c r="L130" s="84"/>
      <c r="M130" s="84"/>
      <c r="N130" s="84"/>
      <c r="O130" s="84"/>
      <c r="P130" s="84"/>
      <c r="Q130" s="84"/>
      <c r="R130" s="84"/>
      <c r="S130" s="84"/>
      <c r="T130" s="84"/>
      <c r="U130" s="84"/>
      <c r="V130" s="84"/>
      <c r="W130" s="84"/>
      <c r="X130" s="86"/>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row>
    <row r="131" spans="1:63" s="7" customFormat="1" x14ac:dyDescent="0.2">
      <c r="A131" s="9"/>
      <c r="B131" s="84"/>
      <c r="C131" s="84"/>
      <c r="D131" s="84"/>
      <c r="E131" s="84"/>
      <c r="F131" s="84"/>
      <c r="G131" s="84"/>
      <c r="H131" s="84"/>
      <c r="I131" s="84"/>
      <c r="J131" s="84"/>
      <c r="K131" s="10"/>
      <c r="L131" s="84"/>
      <c r="M131" s="84"/>
      <c r="N131" s="84"/>
      <c r="O131" s="84"/>
      <c r="P131" s="84"/>
      <c r="Q131" s="84"/>
      <c r="R131" s="84"/>
      <c r="S131" s="84"/>
      <c r="T131" s="84"/>
      <c r="U131" s="84"/>
      <c r="V131" s="84"/>
      <c r="W131" s="84"/>
      <c r="X131" s="86"/>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row>
    <row r="132" spans="1:63" s="7" customFormat="1" x14ac:dyDescent="0.2">
      <c r="A132" s="9"/>
      <c r="B132" s="84"/>
      <c r="C132" s="84"/>
      <c r="D132" s="84"/>
      <c r="E132" s="84"/>
      <c r="F132" s="84"/>
      <c r="G132" s="84"/>
      <c r="H132" s="84"/>
      <c r="I132" s="84"/>
      <c r="J132" s="84"/>
      <c r="K132" s="10"/>
      <c r="L132" s="84"/>
      <c r="M132" s="84"/>
      <c r="N132" s="84"/>
      <c r="O132" s="84"/>
      <c r="P132" s="84"/>
      <c r="Q132" s="84"/>
      <c r="R132" s="84"/>
      <c r="S132" s="84"/>
      <c r="T132" s="84"/>
      <c r="U132" s="84"/>
      <c r="V132" s="84"/>
      <c r="W132" s="84"/>
      <c r="X132" s="86"/>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row>
    <row r="133" spans="1:63" s="7" customFormat="1" x14ac:dyDescent="0.2">
      <c r="A133" s="9"/>
      <c r="B133" s="84"/>
      <c r="C133" s="84"/>
      <c r="D133" s="84"/>
      <c r="E133" s="84"/>
      <c r="F133" s="84"/>
      <c r="G133" s="84"/>
      <c r="H133" s="84"/>
      <c r="I133" s="84"/>
      <c r="J133" s="84"/>
      <c r="K133" s="10"/>
      <c r="L133" s="84"/>
      <c r="M133" s="84"/>
      <c r="N133" s="84"/>
      <c r="O133" s="84"/>
      <c r="P133" s="84"/>
      <c r="Q133" s="84"/>
      <c r="R133" s="84"/>
      <c r="S133" s="84"/>
      <c r="T133" s="84"/>
      <c r="U133" s="84"/>
      <c r="V133" s="84"/>
      <c r="W133" s="84"/>
      <c r="X133" s="86"/>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row>
    <row r="134" spans="1:63" s="7" customFormat="1" x14ac:dyDescent="0.2">
      <c r="A134" s="9"/>
      <c r="B134" s="84"/>
      <c r="C134" s="84"/>
      <c r="D134" s="84"/>
      <c r="E134" s="84"/>
      <c r="F134" s="84"/>
      <c r="G134" s="84"/>
      <c r="H134" s="84"/>
      <c r="I134" s="84"/>
      <c r="J134" s="84"/>
      <c r="K134" s="10"/>
      <c r="L134" s="84"/>
      <c r="M134" s="84"/>
      <c r="N134" s="84"/>
      <c r="O134" s="84"/>
      <c r="P134" s="84"/>
      <c r="Q134" s="84"/>
      <c r="R134" s="84"/>
      <c r="S134" s="84"/>
      <c r="T134" s="84"/>
      <c r="U134" s="84"/>
      <c r="V134" s="84"/>
      <c r="W134" s="84"/>
      <c r="X134" s="86"/>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row>
    <row r="135" spans="1:63" s="7" customFormat="1" x14ac:dyDescent="0.2">
      <c r="A135" s="9"/>
      <c r="B135" s="84"/>
      <c r="C135" s="84"/>
      <c r="D135" s="84"/>
      <c r="E135" s="84"/>
      <c r="F135" s="84"/>
      <c r="G135" s="84"/>
      <c r="H135" s="84"/>
      <c r="I135" s="84"/>
      <c r="J135" s="84"/>
      <c r="K135" s="10"/>
      <c r="L135" s="84"/>
      <c r="M135" s="84"/>
      <c r="N135" s="84"/>
      <c r="O135" s="84"/>
      <c r="P135" s="84"/>
      <c r="Q135" s="84"/>
      <c r="R135" s="84"/>
      <c r="S135" s="84"/>
      <c r="T135" s="84"/>
      <c r="U135" s="84"/>
      <c r="V135" s="84"/>
      <c r="W135" s="84"/>
      <c r="X135" s="86"/>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row>
    <row r="136" spans="1:63" s="7" customFormat="1" x14ac:dyDescent="0.2">
      <c r="A136" s="9"/>
      <c r="B136" s="84"/>
      <c r="C136" s="84"/>
      <c r="D136" s="84"/>
      <c r="E136" s="84"/>
      <c r="F136" s="84"/>
      <c r="G136" s="84"/>
      <c r="H136" s="84"/>
      <c r="I136" s="84"/>
      <c r="J136" s="84"/>
      <c r="K136" s="10"/>
      <c r="L136" s="84"/>
      <c r="M136" s="84"/>
      <c r="N136" s="84"/>
      <c r="O136" s="84"/>
      <c r="P136" s="84"/>
      <c r="Q136" s="84"/>
      <c r="R136" s="84"/>
      <c r="S136" s="84"/>
      <c r="T136" s="84"/>
      <c r="U136" s="84"/>
      <c r="V136" s="84"/>
      <c r="W136" s="84"/>
      <c r="X136" s="86"/>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row>
    <row r="137" spans="1:63" x14ac:dyDescent="0.2">
      <c r="B137" s="84"/>
      <c r="C137" s="84"/>
      <c r="D137" s="84"/>
      <c r="E137" s="84"/>
      <c r="F137" s="84"/>
      <c r="G137" s="84"/>
      <c r="H137" s="84"/>
      <c r="I137" s="84"/>
      <c r="J137" s="84"/>
      <c r="K137" s="10"/>
      <c r="L137" s="84"/>
      <c r="M137" s="84"/>
      <c r="N137" s="84"/>
      <c r="O137" s="84"/>
      <c r="P137" s="84"/>
      <c r="Q137" s="84"/>
      <c r="R137" s="84"/>
      <c r="S137" s="84"/>
      <c r="T137" s="84"/>
      <c r="U137" s="84"/>
      <c r="V137" s="84"/>
      <c r="W137" s="84"/>
      <c r="X137" s="86"/>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row>
    <row r="138" spans="1:63" x14ac:dyDescent="0.2">
      <c r="B138" s="84"/>
      <c r="C138" s="84"/>
      <c r="D138" s="84"/>
      <c r="E138" s="84"/>
      <c r="F138" s="84"/>
      <c r="G138" s="84"/>
      <c r="H138" s="84"/>
      <c r="I138" s="84"/>
      <c r="J138" s="84"/>
      <c r="K138" s="10"/>
      <c r="L138" s="84"/>
      <c r="M138" s="84"/>
      <c r="N138" s="84"/>
      <c r="O138" s="84"/>
      <c r="P138" s="84"/>
      <c r="Q138" s="84"/>
      <c r="R138" s="84"/>
      <c r="S138" s="84"/>
      <c r="T138" s="84"/>
      <c r="U138" s="84"/>
      <c r="V138" s="84"/>
      <c r="W138" s="84"/>
      <c r="X138" s="86"/>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row>
    <row r="139" spans="1:63" x14ac:dyDescent="0.2">
      <c r="B139" s="84"/>
      <c r="C139" s="84"/>
      <c r="D139" s="84"/>
      <c r="E139" s="84"/>
      <c r="F139" s="84"/>
      <c r="G139" s="84"/>
      <c r="H139" s="84"/>
      <c r="I139" s="84"/>
      <c r="J139" s="84"/>
      <c r="K139" s="10"/>
      <c r="L139" s="84"/>
      <c r="M139" s="84"/>
      <c r="N139" s="84"/>
      <c r="O139" s="84"/>
      <c r="P139" s="84"/>
      <c r="Q139" s="84"/>
      <c r="R139" s="84"/>
      <c r="S139" s="84"/>
      <c r="T139" s="84"/>
      <c r="U139" s="84"/>
      <c r="V139" s="84"/>
      <c r="W139" s="84"/>
      <c r="X139" s="86"/>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row>
    <row r="140" spans="1:63" x14ac:dyDescent="0.2">
      <c r="B140" s="84"/>
      <c r="C140" s="84"/>
      <c r="D140" s="84"/>
      <c r="E140" s="84"/>
      <c r="F140" s="84"/>
      <c r="G140" s="84"/>
      <c r="H140" s="84"/>
      <c r="I140" s="84"/>
      <c r="J140" s="84"/>
      <c r="K140" s="10"/>
      <c r="L140" s="84"/>
      <c r="M140" s="84"/>
      <c r="N140" s="84"/>
      <c r="O140" s="84"/>
      <c r="P140" s="84"/>
      <c r="Q140" s="84"/>
      <c r="R140" s="84"/>
      <c r="S140" s="84"/>
      <c r="T140" s="84"/>
      <c r="U140" s="84"/>
      <c r="V140" s="84"/>
      <c r="W140" s="84"/>
      <c r="X140" s="86"/>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row>
    <row r="141" spans="1:63" x14ac:dyDescent="0.2">
      <c r="B141" s="84"/>
      <c r="C141" s="84"/>
      <c r="D141" s="84"/>
      <c r="E141" s="84"/>
      <c r="F141" s="84"/>
      <c r="G141" s="84"/>
      <c r="H141" s="84"/>
      <c r="I141" s="84"/>
      <c r="J141" s="84"/>
      <c r="K141" s="10"/>
      <c r="L141" s="84"/>
      <c r="M141" s="84"/>
      <c r="N141" s="84"/>
      <c r="O141" s="84"/>
      <c r="P141" s="84"/>
      <c r="Q141" s="84"/>
      <c r="R141" s="84"/>
      <c r="S141" s="84"/>
      <c r="T141" s="84"/>
      <c r="U141" s="84"/>
      <c r="V141" s="84"/>
      <c r="W141" s="84"/>
      <c r="X141" s="86"/>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row>
    <row r="142" spans="1:63" x14ac:dyDescent="0.2">
      <c r="B142" s="84"/>
      <c r="C142" s="84"/>
      <c r="D142" s="84"/>
      <c r="E142" s="84"/>
      <c r="F142" s="84"/>
      <c r="G142" s="84"/>
      <c r="H142" s="84"/>
      <c r="I142" s="84"/>
      <c r="J142" s="84"/>
      <c r="K142" s="10"/>
      <c r="L142" s="84"/>
      <c r="M142" s="84"/>
      <c r="N142" s="84"/>
      <c r="O142" s="84"/>
      <c r="P142" s="84"/>
      <c r="Q142" s="84"/>
      <c r="R142" s="84"/>
      <c r="S142" s="84"/>
      <c r="T142" s="84"/>
      <c r="U142" s="84"/>
      <c r="V142" s="84"/>
      <c r="W142" s="84"/>
      <c r="X142" s="86"/>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row>
    <row r="143" spans="1:63" x14ac:dyDescent="0.2">
      <c r="B143" s="84"/>
      <c r="C143" s="84"/>
      <c r="D143" s="84"/>
      <c r="E143" s="84"/>
      <c r="F143" s="84"/>
      <c r="G143" s="84"/>
      <c r="H143" s="84"/>
      <c r="I143" s="84"/>
      <c r="J143" s="84"/>
      <c r="K143" s="10"/>
      <c r="L143" s="84"/>
      <c r="M143" s="84"/>
      <c r="N143" s="84"/>
      <c r="O143" s="84"/>
      <c r="P143" s="84"/>
      <c r="Q143" s="84"/>
      <c r="R143" s="84"/>
      <c r="S143" s="84"/>
      <c r="T143" s="84"/>
      <c r="U143" s="84"/>
      <c r="V143" s="84"/>
      <c r="W143" s="84"/>
      <c r="X143" s="86"/>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row>
    <row r="144" spans="1:63" x14ac:dyDescent="0.2">
      <c r="B144" s="84"/>
      <c r="C144" s="84"/>
      <c r="D144" s="84"/>
      <c r="E144" s="84"/>
      <c r="F144" s="84"/>
      <c r="G144" s="84"/>
      <c r="H144" s="84"/>
      <c r="I144" s="84"/>
      <c r="J144" s="84"/>
      <c r="K144" s="10"/>
      <c r="L144" s="84"/>
      <c r="M144" s="84"/>
      <c r="N144" s="84"/>
      <c r="O144" s="84"/>
      <c r="P144" s="84"/>
      <c r="Q144" s="84"/>
      <c r="R144" s="84"/>
      <c r="S144" s="84"/>
      <c r="T144" s="84"/>
      <c r="U144" s="84"/>
      <c r="V144" s="84"/>
      <c r="W144" s="84"/>
      <c r="X144" s="86"/>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row>
    <row r="145" spans="2:63" x14ac:dyDescent="0.2">
      <c r="B145" s="84"/>
      <c r="C145" s="84"/>
      <c r="D145" s="84"/>
      <c r="E145" s="84"/>
      <c r="F145" s="84"/>
      <c r="G145" s="84"/>
      <c r="H145" s="84"/>
      <c r="I145" s="84"/>
      <c r="J145" s="84"/>
      <c r="K145" s="10"/>
      <c r="L145" s="84"/>
      <c r="M145" s="84"/>
      <c r="N145" s="84"/>
      <c r="O145" s="84"/>
      <c r="P145" s="84"/>
      <c r="Q145" s="84"/>
      <c r="R145" s="84"/>
      <c r="S145" s="84"/>
      <c r="T145" s="84"/>
      <c r="U145" s="84"/>
      <c r="V145" s="84"/>
      <c r="W145" s="84"/>
      <c r="X145" s="86"/>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row>
    <row r="146" spans="2:63" x14ac:dyDescent="0.2">
      <c r="B146" s="84"/>
      <c r="C146" s="84"/>
      <c r="D146" s="84"/>
      <c r="E146" s="84"/>
      <c r="F146" s="84"/>
      <c r="G146" s="84"/>
      <c r="H146" s="84"/>
      <c r="I146" s="84"/>
      <c r="J146" s="84"/>
      <c r="K146" s="10"/>
      <c r="L146" s="84"/>
      <c r="M146" s="84"/>
      <c r="N146" s="84"/>
      <c r="O146" s="84"/>
      <c r="P146" s="84"/>
      <c r="Q146" s="84"/>
      <c r="R146" s="84"/>
      <c r="S146" s="84"/>
      <c r="T146" s="84"/>
      <c r="U146" s="84"/>
      <c r="V146" s="84"/>
      <c r="W146" s="84"/>
      <c r="X146" s="86"/>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row>
    <row r="147" spans="2:63" x14ac:dyDescent="0.2">
      <c r="B147" s="84"/>
      <c r="C147" s="84"/>
      <c r="D147" s="84"/>
      <c r="E147" s="84"/>
      <c r="F147" s="84"/>
      <c r="G147" s="84"/>
      <c r="H147" s="84"/>
      <c r="I147" s="84"/>
      <c r="J147" s="84"/>
      <c r="K147" s="10"/>
      <c r="L147" s="84"/>
      <c r="M147" s="84"/>
      <c r="N147" s="84"/>
      <c r="O147" s="84"/>
      <c r="P147" s="84"/>
      <c r="Q147" s="84"/>
      <c r="R147" s="84"/>
      <c r="S147" s="84"/>
      <c r="T147" s="84"/>
      <c r="U147" s="84"/>
      <c r="V147" s="84"/>
      <c r="W147" s="84"/>
      <c r="X147" s="86"/>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row>
    <row r="148" spans="2:63" x14ac:dyDescent="0.2">
      <c r="B148" s="84"/>
      <c r="C148" s="84"/>
      <c r="D148" s="84"/>
      <c r="E148" s="84"/>
      <c r="F148" s="84"/>
      <c r="G148" s="84"/>
      <c r="H148" s="84"/>
      <c r="I148" s="84"/>
      <c r="J148" s="84"/>
      <c r="K148" s="10"/>
      <c r="L148" s="84"/>
      <c r="M148" s="84"/>
      <c r="N148" s="84"/>
      <c r="O148" s="84"/>
      <c r="P148" s="84"/>
      <c r="Q148" s="84"/>
      <c r="R148" s="84"/>
      <c r="S148" s="84"/>
      <c r="T148" s="84"/>
      <c r="U148" s="84"/>
      <c r="V148" s="84"/>
      <c r="W148" s="84"/>
      <c r="X148" s="86"/>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row>
    <row r="149" spans="2:63" x14ac:dyDescent="0.2">
      <c r="B149" s="84"/>
      <c r="C149" s="84"/>
      <c r="D149" s="84"/>
      <c r="E149" s="84"/>
      <c r="F149" s="84"/>
      <c r="G149" s="84"/>
      <c r="H149" s="84"/>
      <c r="I149" s="84"/>
      <c r="J149" s="84"/>
      <c r="K149" s="10"/>
      <c r="L149" s="84"/>
      <c r="M149" s="84"/>
      <c r="N149" s="84"/>
      <c r="O149" s="84"/>
      <c r="P149" s="84"/>
      <c r="Q149" s="84"/>
      <c r="R149" s="84"/>
      <c r="S149" s="84"/>
      <c r="T149" s="84"/>
      <c r="U149" s="84"/>
      <c r="V149" s="84"/>
      <c r="W149" s="84"/>
      <c r="X149" s="86"/>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row>
    <row r="150" spans="2:63" x14ac:dyDescent="0.2">
      <c r="B150" s="84"/>
      <c r="C150" s="84"/>
      <c r="D150" s="84"/>
      <c r="E150" s="84"/>
      <c r="F150" s="84"/>
      <c r="G150" s="84"/>
      <c r="H150" s="84"/>
      <c r="I150" s="84"/>
      <c r="J150" s="84"/>
      <c r="K150" s="10"/>
      <c r="L150" s="84"/>
      <c r="M150" s="84"/>
      <c r="N150" s="84"/>
      <c r="O150" s="84"/>
      <c r="P150" s="84"/>
      <c r="Q150" s="84"/>
      <c r="R150" s="84"/>
      <c r="S150" s="84"/>
      <c r="T150" s="84"/>
      <c r="U150" s="84"/>
      <c r="V150" s="84"/>
      <c r="W150" s="84"/>
      <c r="X150" s="86"/>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row>
    <row r="151" spans="2:63" x14ac:dyDescent="0.2">
      <c r="B151" s="84"/>
      <c r="C151" s="84"/>
      <c r="D151" s="84"/>
      <c r="E151" s="84"/>
      <c r="F151" s="84"/>
      <c r="G151" s="84"/>
      <c r="H151" s="84"/>
      <c r="I151" s="84"/>
      <c r="J151" s="84"/>
      <c r="K151" s="10"/>
      <c r="L151" s="84"/>
      <c r="M151" s="84"/>
      <c r="N151" s="84"/>
      <c r="O151" s="84"/>
      <c r="P151" s="84"/>
      <c r="Q151" s="84"/>
      <c r="R151" s="84"/>
      <c r="S151" s="84"/>
      <c r="T151" s="84"/>
      <c r="U151" s="84"/>
      <c r="V151" s="84"/>
      <c r="W151" s="84"/>
      <c r="X151" s="86"/>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row>
    <row r="152" spans="2:63" x14ac:dyDescent="0.2">
      <c r="B152" s="84"/>
      <c r="C152" s="84"/>
      <c r="D152" s="84"/>
      <c r="E152" s="84"/>
      <c r="F152" s="84"/>
      <c r="G152" s="84"/>
      <c r="H152" s="84"/>
      <c r="I152" s="84"/>
      <c r="J152" s="84"/>
      <c r="K152" s="10"/>
      <c r="L152" s="84"/>
      <c r="M152" s="84"/>
      <c r="N152" s="84"/>
      <c r="O152" s="84"/>
      <c r="P152" s="84"/>
      <c r="Q152" s="84"/>
      <c r="R152" s="84"/>
      <c r="S152" s="84"/>
      <c r="T152" s="84"/>
      <c r="U152" s="84"/>
      <c r="V152" s="84"/>
      <c r="W152" s="84"/>
      <c r="X152" s="86"/>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row>
    <row r="153" spans="2:63" x14ac:dyDescent="0.2">
      <c r="B153" s="84"/>
      <c r="C153" s="84"/>
      <c r="D153" s="84"/>
      <c r="E153" s="84"/>
      <c r="F153" s="84"/>
      <c r="G153" s="84"/>
      <c r="H153" s="84"/>
      <c r="I153" s="84"/>
      <c r="J153" s="84"/>
      <c r="K153" s="10"/>
      <c r="L153" s="84"/>
      <c r="M153" s="84"/>
      <c r="N153" s="84"/>
      <c r="O153" s="84"/>
      <c r="P153" s="84"/>
      <c r="Q153" s="84"/>
      <c r="R153" s="84"/>
      <c r="S153" s="84"/>
      <c r="T153" s="84"/>
      <c r="U153" s="84"/>
      <c r="V153" s="84"/>
      <c r="W153" s="84"/>
      <c r="X153" s="86"/>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row>
    <row r="154" spans="2:63" x14ac:dyDescent="0.2">
      <c r="B154" s="84"/>
      <c r="C154" s="84"/>
      <c r="D154" s="84"/>
      <c r="E154" s="84"/>
      <c r="F154" s="84"/>
      <c r="G154" s="84"/>
      <c r="H154" s="84"/>
      <c r="I154" s="84"/>
      <c r="J154" s="84"/>
      <c r="K154" s="10"/>
      <c r="L154" s="84"/>
      <c r="M154" s="84"/>
      <c r="N154" s="84"/>
      <c r="O154" s="84"/>
      <c r="P154" s="84"/>
      <c r="Q154" s="84"/>
      <c r="R154" s="84"/>
      <c r="S154" s="84"/>
      <c r="T154" s="84"/>
      <c r="U154" s="84"/>
      <c r="V154" s="84"/>
      <c r="W154" s="84"/>
      <c r="X154" s="86"/>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row>
    <row r="155" spans="2:63" x14ac:dyDescent="0.2">
      <c r="B155" s="84"/>
      <c r="C155" s="84"/>
      <c r="D155" s="84"/>
      <c r="E155" s="84"/>
      <c r="F155" s="84"/>
      <c r="G155" s="84"/>
      <c r="H155" s="84"/>
      <c r="I155" s="84"/>
      <c r="J155" s="84"/>
      <c r="K155" s="10"/>
      <c r="L155" s="84"/>
      <c r="M155" s="84"/>
      <c r="N155" s="84"/>
      <c r="O155" s="84"/>
      <c r="P155" s="84"/>
      <c r="Q155" s="84"/>
      <c r="R155" s="84"/>
      <c r="S155" s="84"/>
      <c r="T155" s="84"/>
      <c r="U155" s="84"/>
      <c r="V155" s="84"/>
      <c r="W155" s="84"/>
      <c r="X155" s="86"/>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row>
    <row r="156" spans="2:63" x14ac:dyDescent="0.2">
      <c r="B156" s="84"/>
      <c r="C156" s="84"/>
      <c r="D156" s="84"/>
      <c r="E156" s="84"/>
      <c r="F156" s="84"/>
      <c r="G156" s="84"/>
      <c r="H156" s="84"/>
      <c r="I156" s="84"/>
      <c r="J156" s="84"/>
      <c r="K156" s="10"/>
      <c r="L156" s="84"/>
      <c r="M156" s="84"/>
      <c r="N156" s="84"/>
      <c r="O156" s="84"/>
      <c r="P156" s="84"/>
      <c r="Q156" s="84"/>
      <c r="R156" s="84"/>
      <c r="S156" s="84"/>
      <c r="T156" s="84"/>
      <c r="U156" s="84"/>
      <c r="V156" s="84"/>
      <c r="W156" s="84"/>
      <c r="X156" s="86"/>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row>
    <row r="157" spans="2:63" x14ac:dyDescent="0.2">
      <c r="B157" s="84"/>
      <c r="C157" s="84"/>
      <c r="D157" s="84"/>
      <c r="E157" s="84"/>
      <c r="F157" s="84"/>
      <c r="G157" s="84"/>
      <c r="H157" s="84"/>
      <c r="I157" s="84"/>
      <c r="J157" s="84"/>
      <c r="K157" s="10"/>
      <c r="L157" s="84"/>
      <c r="M157" s="84"/>
      <c r="N157" s="84"/>
      <c r="O157" s="84"/>
      <c r="P157" s="84"/>
      <c r="Q157" s="84"/>
      <c r="R157" s="84"/>
      <c r="S157" s="84"/>
      <c r="T157" s="84"/>
      <c r="U157" s="84"/>
      <c r="V157" s="84"/>
      <c r="W157" s="84"/>
      <c r="X157" s="86"/>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row>
    <row r="158" spans="2:63" x14ac:dyDescent="0.2">
      <c r="B158" s="84"/>
      <c r="C158" s="84"/>
      <c r="D158" s="84"/>
      <c r="E158" s="84"/>
      <c r="F158" s="84"/>
      <c r="G158" s="84"/>
      <c r="H158" s="84"/>
      <c r="I158" s="84"/>
      <c r="J158" s="84"/>
      <c r="K158" s="10"/>
      <c r="L158" s="84"/>
      <c r="M158" s="84"/>
      <c r="N158" s="84"/>
      <c r="O158" s="84"/>
      <c r="P158" s="84"/>
      <c r="Q158" s="84"/>
      <c r="R158" s="84"/>
      <c r="S158" s="84"/>
      <c r="T158" s="84"/>
      <c r="U158" s="84"/>
      <c r="V158" s="84"/>
      <c r="W158" s="84"/>
      <c r="X158" s="86"/>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row>
    <row r="159" spans="2:63" x14ac:dyDescent="0.2">
      <c r="B159" s="84"/>
      <c r="C159" s="84"/>
      <c r="D159" s="84"/>
      <c r="E159" s="84"/>
      <c r="F159" s="84"/>
      <c r="G159" s="84"/>
      <c r="H159" s="84"/>
      <c r="I159" s="84"/>
      <c r="J159" s="84"/>
      <c r="K159" s="10"/>
      <c r="L159" s="84"/>
      <c r="M159" s="84"/>
      <c r="N159" s="84"/>
      <c r="O159" s="84"/>
      <c r="P159" s="84"/>
      <c r="Q159" s="84"/>
      <c r="R159" s="84"/>
      <c r="S159" s="84"/>
      <c r="T159" s="84"/>
      <c r="U159" s="84"/>
      <c r="V159" s="84"/>
      <c r="W159" s="84"/>
      <c r="X159" s="86"/>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row>
    <row r="160" spans="2:63" x14ac:dyDescent="0.2">
      <c r="B160" s="84"/>
      <c r="C160" s="84"/>
      <c r="D160" s="84"/>
      <c r="E160" s="84"/>
      <c r="F160" s="84"/>
      <c r="G160" s="84"/>
      <c r="H160" s="84"/>
      <c r="I160" s="84"/>
      <c r="J160" s="84"/>
      <c r="K160" s="10"/>
      <c r="L160" s="84"/>
      <c r="M160" s="84"/>
      <c r="N160" s="84"/>
      <c r="O160" s="84"/>
      <c r="P160" s="84"/>
      <c r="Q160" s="84"/>
      <c r="R160" s="84"/>
      <c r="S160" s="84"/>
      <c r="T160" s="84"/>
      <c r="U160" s="84"/>
      <c r="V160" s="84"/>
      <c r="W160" s="84"/>
      <c r="X160" s="86"/>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row>
    <row r="161" spans="2:63" x14ac:dyDescent="0.2">
      <c r="B161" s="84"/>
      <c r="C161" s="84"/>
      <c r="D161" s="84"/>
      <c r="E161" s="84"/>
      <c r="F161" s="84"/>
      <c r="G161" s="84"/>
      <c r="H161" s="84"/>
      <c r="I161" s="84"/>
      <c r="J161" s="84"/>
      <c r="K161" s="10"/>
      <c r="L161" s="84"/>
      <c r="M161" s="84"/>
      <c r="N161" s="84"/>
      <c r="O161" s="84"/>
      <c r="P161" s="84"/>
      <c r="Q161" s="84"/>
      <c r="R161" s="84"/>
      <c r="S161" s="84"/>
      <c r="T161" s="84"/>
      <c r="U161" s="84"/>
      <c r="V161" s="84"/>
      <c r="W161" s="84"/>
      <c r="X161" s="86"/>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row>
    <row r="162" spans="2:63" x14ac:dyDescent="0.2">
      <c r="B162" s="84"/>
      <c r="C162" s="84"/>
      <c r="D162" s="84"/>
      <c r="E162" s="84"/>
      <c r="F162" s="84"/>
      <c r="G162" s="84"/>
      <c r="H162" s="84"/>
      <c r="I162" s="84"/>
      <c r="J162" s="84"/>
      <c r="K162" s="10"/>
      <c r="L162" s="84"/>
      <c r="M162" s="84"/>
      <c r="N162" s="84"/>
      <c r="O162" s="84"/>
      <c r="P162" s="84"/>
      <c r="Q162" s="84"/>
      <c r="R162" s="84"/>
      <c r="S162" s="84"/>
      <c r="T162" s="84"/>
      <c r="U162" s="84"/>
      <c r="V162" s="84"/>
      <c r="W162" s="84"/>
      <c r="X162" s="86"/>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row>
    <row r="163" spans="2:63" x14ac:dyDescent="0.2">
      <c r="B163" s="84"/>
      <c r="C163" s="84"/>
      <c r="D163" s="84"/>
      <c r="E163" s="84"/>
      <c r="F163" s="84"/>
      <c r="G163" s="84"/>
      <c r="H163" s="84"/>
      <c r="I163" s="84"/>
      <c r="J163" s="84"/>
      <c r="K163" s="10"/>
      <c r="L163" s="84"/>
      <c r="M163" s="84"/>
      <c r="N163" s="84"/>
      <c r="O163" s="84"/>
      <c r="P163" s="84"/>
      <c r="Q163" s="84"/>
      <c r="R163" s="84"/>
      <c r="S163" s="84"/>
      <c r="T163" s="84"/>
      <c r="U163" s="84"/>
      <c r="V163" s="84"/>
      <c r="W163" s="84"/>
      <c r="X163" s="86"/>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row>
    <row r="164" spans="2:63" x14ac:dyDescent="0.2">
      <c r="B164" s="84"/>
      <c r="C164" s="84"/>
      <c r="D164" s="84"/>
      <c r="E164" s="84"/>
      <c r="F164" s="84"/>
      <c r="G164" s="84"/>
      <c r="H164" s="84"/>
      <c r="I164" s="84"/>
      <c r="J164" s="84"/>
      <c r="K164" s="10"/>
      <c r="L164" s="84"/>
      <c r="M164" s="84"/>
      <c r="N164" s="84"/>
      <c r="O164" s="84"/>
      <c r="P164" s="84"/>
      <c r="Q164" s="84"/>
      <c r="R164" s="84"/>
      <c r="S164" s="84"/>
      <c r="T164" s="84"/>
      <c r="U164" s="84"/>
      <c r="V164" s="84"/>
      <c r="W164" s="84"/>
      <c r="X164" s="86"/>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row>
    <row r="165" spans="2:63" x14ac:dyDescent="0.2">
      <c r="B165" s="84"/>
      <c r="C165" s="84"/>
      <c r="D165" s="84"/>
      <c r="E165" s="84"/>
      <c r="F165" s="84"/>
      <c r="G165" s="84"/>
      <c r="H165" s="84"/>
      <c r="I165" s="84"/>
      <c r="J165" s="84"/>
      <c r="K165" s="10"/>
      <c r="L165" s="84"/>
      <c r="M165" s="84"/>
      <c r="N165" s="84"/>
      <c r="O165" s="84"/>
      <c r="P165" s="84"/>
      <c r="Q165" s="84"/>
      <c r="R165" s="84"/>
      <c r="S165" s="84"/>
      <c r="T165" s="84"/>
      <c r="U165" s="84"/>
      <c r="V165" s="84"/>
      <c r="W165" s="84"/>
      <c r="X165" s="86"/>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row>
    <row r="166" spans="2:63" x14ac:dyDescent="0.2">
      <c r="B166" s="84"/>
      <c r="C166" s="84"/>
      <c r="D166" s="84"/>
      <c r="E166" s="84"/>
      <c r="F166" s="84"/>
      <c r="G166" s="84"/>
      <c r="H166" s="84"/>
      <c r="I166" s="84"/>
      <c r="J166" s="84"/>
      <c r="K166" s="10"/>
      <c r="L166" s="84"/>
      <c r="M166" s="84"/>
      <c r="N166" s="84"/>
      <c r="O166" s="84"/>
      <c r="P166" s="84"/>
      <c r="Q166" s="84"/>
      <c r="R166" s="84"/>
      <c r="S166" s="84"/>
      <c r="T166" s="84"/>
      <c r="U166" s="84"/>
      <c r="V166" s="84"/>
      <c r="W166" s="84"/>
      <c r="X166" s="86"/>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row>
    <row r="167" spans="2:63" x14ac:dyDescent="0.2">
      <c r="B167" s="84"/>
      <c r="C167" s="84"/>
      <c r="D167" s="84"/>
      <c r="E167" s="84"/>
      <c r="F167" s="84"/>
      <c r="G167" s="84"/>
      <c r="H167" s="84"/>
      <c r="I167" s="84"/>
      <c r="J167" s="84"/>
      <c r="K167" s="10"/>
      <c r="L167" s="84"/>
      <c r="M167" s="84"/>
      <c r="N167" s="84"/>
      <c r="O167" s="84"/>
      <c r="P167" s="84"/>
      <c r="Q167" s="84"/>
      <c r="R167" s="84"/>
      <c r="S167" s="84"/>
      <c r="T167" s="84"/>
      <c r="U167" s="84"/>
      <c r="V167" s="84"/>
      <c r="W167" s="84"/>
      <c r="X167" s="86"/>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row>
    <row r="168" spans="2:63" x14ac:dyDescent="0.2">
      <c r="B168" s="84"/>
      <c r="C168" s="84"/>
      <c r="D168" s="84"/>
      <c r="E168" s="84"/>
      <c r="F168" s="84"/>
      <c r="G168" s="84"/>
      <c r="H168" s="84"/>
      <c r="I168" s="84"/>
      <c r="J168" s="84"/>
      <c r="K168" s="10"/>
      <c r="L168" s="84"/>
      <c r="M168" s="84"/>
      <c r="N168" s="84"/>
      <c r="O168" s="84"/>
      <c r="P168" s="84"/>
      <c r="Q168" s="84"/>
      <c r="R168" s="84"/>
      <c r="S168" s="84"/>
      <c r="T168" s="84"/>
      <c r="U168" s="84"/>
      <c r="V168" s="84"/>
      <c r="W168" s="84"/>
      <c r="X168" s="86"/>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row>
    <row r="169" spans="2:63" x14ac:dyDescent="0.2">
      <c r="B169" s="84"/>
      <c r="C169" s="84"/>
      <c r="D169" s="84"/>
      <c r="E169" s="84"/>
      <c r="F169" s="84"/>
      <c r="G169" s="84"/>
      <c r="H169" s="84"/>
      <c r="I169" s="84"/>
      <c r="J169" s="84"/>
      <c r="K169" s="10"/>
      <c r="L169" s="84"/>
      <c r="M169" s="84"/>
      <c r="N169" s="84"/>
      <c r="O169" s="84"/>
      <c r="P169" s="84"/>
      <c r="Q169" s="84"/>
      <c r="R169" s="84"/>
      <c r="S169" s="84"/>
      <c r="T169" s="84"/>
      <c r="U169" s="84"/>
      <c r="V169" s="84"/>
      <c r="W169" s="84"/>
      <c r="X169" s="86"/>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row>
    <row r="170" spans="2:63" x14ac:dyDescent="0.2">
      <c r="B170" s="84"/>
      <c r="C170" s="84"/>
      <c r="D170" s="84"/>
      <c r="E170" s="84"/>
      <c r="F170" s="84"/>
      <c r="G170" s="84"/>
      <c r="H170" s="84"/>
      <c r="I170" s="84"/>
      <c r="J170" s="84"/>
      <c r="K170" s="10"/>
      <c r="L170" s="84"/>
      <c r="M170" s="84"/>
      <c r="N170" s="84"/>
      <c r="O170" s="84"/>
      <c r="P170" s="84"/>
      <c r="Q170" s="84"/>
      <c r="R170" s="84"/>
      <c r="S170" s="84"/>
      <c r="T170" s="84"/>
      <c r="U170" s="84"/>
      <c r="V170" s="84"/>
      <c r="W170" s="84"/>
      <c r="X170" s="86"/>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row>
    <row r="171" spans="2:63" x14ac:dyDescent="0.2">
      <c r="B171" s="84"/>
      <c r="C171" s="84"/>
      <c r="D171" s="84"/>
      <c r="E171" s="84"/>
      <c r="F171" s="84"/>
      <c r="G171" s="84"/>
      <c r="H171" s="84"/>
      <c r="I171" s="84"/>
      <c r="J171" s="84"/>
      <c r="K171" s="10"/>
      <c r="L171" s="84"/>
      <c r="M171" s="84"/>
      <c r="N171" s="84"/>
      <c r="O171" s="84"/>
      <c r="P171" s="84"/>
      <c r="Q171" s="84"/>
      <c r="R171" s="84"/>
      <c r="S171" s="84"/>
      <c r="T171" s="84"/>
      <c r="U171" s="84"/>
      <c r="V171" s="84"/>
      <c r="W171" s="84"/>
      <c r="X171" s="86"/>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row>
    <row r="172" spans="2:63" x14ac:dyDescent="0.2">
      <c r="B172" s="84"/>
      <c r="C172" s="84"/>
      <c r="D172" s="84"/>
      <c r="E172" s="84"/>
      <c r="F172" s="84"/>
      <c r="G172" s="84"/>
      <c r="H172" s="84"/>
      <c r="I172" s="84"/>
      <c r="J172" s="84"/>
      <c r="K172" s="10"/>
      <c r="L172" s="84"/>
      <c r="M172" s="84"/>
      <c r="N172" s="84"/>
      <c r="O172" s="84"/>
      <c r="P172" s="84"/>
      <c r="Q172" s="84"/>
      <c r="R172" s="84"/>
      <c r="S172" s="84"/>
      <c r="T172" s="84"/>
      <c r="U172" s="84"/>
      <c r="V172" s="84"/>
      <c r="W172" s="84"/>
      <c r="X172" s="86"/>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row>
    <row r="173" spans="2:63" x14ac:dyDescent="0.2">
      <c r="B173" s="84"/>
      <c r="C173" s="84"/>
      <c r="D173" s="84"/>
      <c r="E173" s="84"/>
      <c r="F173" s="84"/>
      <c r="G173" s="84"/>
      <c r="H173" s="84"/>
      <c r="I173" s="84"/>
      <c r="J173" s="84"/>
      <c r="K173" s="10"/>
      <c r="L173" s="84"/>
      <c r="M173" s="84"/>
      <c r="N173" s="84"/>
      <c r="O173" s="84"/>
      <c r="P173" s="84"/>
      <c r="Q173" s="84"/>
      <c r="R173" s="84"/>
      <c r="S173" s="84"/>
      <c r="T173" s="84"/>
      <c r="U173" s="84"/>
      <c r="V173" s="84"/>
      <c r="W173" s="84"/>
      <c r="X173" s="86"/>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row>
    <row r="174" spans="2:63" x14ac:dyDescent="0.2">
      <c r="B174" s="84"/>
      <c r="C174" s="84"/>
      <c r="D174" s="84"/>
      <c r="E174" s="84"/>
      <c r="F174" s="84"/>
      <c r="G174" s="84"/>
      <c r="H174" s="84"/>
      <c r="I174" s="84"/>
      <c r="J174" s="84"/>
      <c r="K174" s="10"/>
      <c r="L174" s="84"/>
      <c r="M174" s="84"/>
      <c r="N174" s="84"/>
      <c r="O174" s="84"/>
      <c r="P174" s="84"/>
      <c r="Q174" s="84"/>
      <c r="R174" s="84"/>
      <c r="S174" s="84"/>
      <c r="T174" s="84"/>
      <c r="U174" s="84"/>
      <c r="V174" s="84"/>
      <c r="W174" s="84"/>
      <c r="X174" s="86"/>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row>
    <row r="175" spans="2:63" x14ac:dyDescent="0.2">
      <c r="B175" s="84"/>
      <c r="C175" s="84"/>
      <c r="D175" s="84"/>
      <c r="E175" s="84"/>
      <c r="F175" s="84"/>
      <c r="G175" s="84"/>
      <c r="H175" s="84"/>
      <c r="I175" s="84"/>
      <c r="J175" s="84"/>
      <c r="K175" s="10"/>
      <c r="L175" s="84"/>
      <c r="M175" s="84"/>
      <c r="N175" s="84"/>
      <c r="O175" s="84"/>
      <c r="P175" s="84"/>
      <c r="Q175" s="84"/>
      <c r="R175" s="84"/>
      <c r="S175" s="84"/>
      <c r="T175" s="84"/>
      <c r="U175" s="84"/>
      <c r="V175" s="84"/>
      <c r="W175" s="84"/>
      <c r="X175" s="86"/>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row>
    <row r="176" spans="2:63" x14ac:dyDescent="0.2">
      <c r="B176" s="84"/>
      <c r="C176" s="84"/>
      <c r="D176" s="84"/>
      <c r="E176" s="84"/>
      <c r="F176" s="84"/>
      <c r="G176" s="84"/>
      <c r="H176" s="84"/>
      <c r="I176" s="84"/>
      <c r="J176" s="84"/>
      <c r="K176" s="10"/>
      <c r="L176" s="84"/>
      <c r="M176" s="84"/>
      <c r="N176" s="84"/>
      <c r="O176" s="84"/>
      <c r="P176" s="84"/>
      <c r="Q176" s="84"/>
      <c r="R176" s="84"/>
      <c r="S176" s="84"/>
      <c r="T176" s="84"/>
      <c r="U176" s="84"/>
      <c r="V176" s="84"/>
      <c r="W176" s="84"/>
      <c r="X176" s="86"/>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row>
    <row r="177" spans="2:63" x14ac:dyDescent="0.2">
      <c r="B177" s="84"/>
      <c r="C177" s="84"/>
      <c r="D177" s="84"/>
      <c r="E177" s="84"/>
      <c r="F177" s="84"/>
      <c r="G177" s="84"/>
      <c r="H177" s="84"/>
      <c r="I177" s="84"/>
      <c r="J177" s="84"/>
      <c r="K177" s="10"/>
      <c r="L177" s="84"/>
      <c r="M177" s="84"/>
      <c r="N177" s="84"/>
      <c r="O177" s="84"/>
      <c r="P177" s="84"/>
      <c r="Q177" s="84"/>
      <c r="R177" s="84"/>
      <c r="S177" s="84"/>
      <c r="T177" s="84"/>
      <c r="U177" s="84"/>
      <c r="V177" s="84"/>
      <c r="W177" s="84"/>
      <c r="X177" s="86"/>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row>
    <row r="178" spans="2:63" x14ac:dyDescent="0.2">
      <c r="B178" s="84"/>
      <c r="C178" s="84"/>
      <c r="D178" s="84"/>
      <c r="E178" s="84"/>
      <c r="F178" s="84"/>
      <c r="G178" s="84"/>
      <c r="H178" s="84"/>
      <c r="I178" s="84"/>
      <c r="J178" s="84"/>
      <c r="K178" s="10"/>
      <c r="L178" s="84"/>
      <c r="M178" s="84"/>
      <c r="N178" s="84"/>
      <c r="O178" s="84"/>
      <c r="P178" s="84"/>
      <c r="Q178" s="84"/>
      <c r="R178" s="84"/>
      <c r="S178" s="84"/>
      <c r="T178" s="84"/>
      <c r="U178" s="84"/>
      <c r="V178" s="84"/>
      <c r="W178" s="84"/>
      <c r="X178" s="86"/>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row>
    <row r="179" spans="2:63" x14ac:dyDescent="0.2">
      <c r="B179" s="84"/>
      <c r="C179" s="84"/>
      <c r="D179" s="84"/>
      <c r="E179" s="84"/>
      <c r="F179" s="84"/>
      <c r="G179" s="84"/>
      <c r="H179" s="84"/>
      <c r="I179" s="84"/>
      <c r="J179" s="84"/>
      <c r="K179" s="10"/>
      <c r="L179" s="84"/>
      <c r="M179" s="84"/>
      <c r="N179" s="84"/>
      <c r="O179" s="84"/>
      <c r="P179" s="84"/>
      <c r="Q179" s="84"/>
      <c r="R179" s="84"/>
      <c r="S179" s="84"/>
      <c r="T179" s="84"/>
      <c r="U179" s="84"/>
      <c r="V179" s="84"/>
      <c r="W179" s="84"/>
      <c r="X179" s="86"/>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row>
    <row r="180" spans="2:63" x14ac:dyDescent="0.2">
      <c r="B180" s="84"/>
      <c r="C180" s="84"/>
      <c r="D180" s="84"/>
      <c r="E180" s="84"/>
      <c r="F180" s="84"/>
      <c r="G180" s="84"/>
      <c r="H180" s="84"/>
      <c r="I180" s="84"/>
      <c r="J180" s="84"/>
      <c r="K180" s="10"/>
      <c r="L180" s="84"/>
      <c r="M180" s="84"/>
      <c r="N180" s="84"/>
      <c r="O180" s="84"/>
      <c r="P180" s="84"/>
      <c r="Q180" s="84"/>
      <c r="R180" s="84"/>
      <c r="S180" s="84"/>
      <c r="T180" s="84"/>
      <c r="U180" s="84"/>
      <c r="V180" s="84"/>
      <c r="W180" s="84"/>
      <c r="X180" s="86"/>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row>
    <row r="181" spans="2:63" x14ac:dyDescent="0.2">
      <c r="B181" s="84"/>
      <c r="C181" s="84"/>
      <c r="D181" s="84"/>
      <c r="E181" s="84"/>
      <c r="F181" s="84"/>
      <c r="G181" s="84"/>
      <c r="H181" s="84"/>
      <c r="I181" s="84"/>
      <c r="J181" s="84"/>
      <c r="K181" s="10"/>
      <c r="L181" s="84"/>
      <c r="M181" s="84"/>
      <c r="N181" s="84"/>
      <c r="O181" s="84"/>
      <c r="P181" s="84"/>
      <c r="Q181" s="84"/>
      <c r="R181" s="84"/>
      <c r="S181" s="84"/>
      <c r="T181" s="84"/>
      <c r="U181" s="84"/>
      <c r="V181" s="84"/>
      <c r="W181" s="84"/>
      <c r="X181" s="86"/>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row>
    <row r="182" spans="2:63" x14ac:dyDescent="0.2">
      <c r="B182" s="84"/>
      <c r="C182" s="84"/>
      <c r="D182" s="84"/>
      <c r="E182" s="84"/>
      <c r="F182" s="84"/>
      <c r="G182" s="84"/>
      <c r="H182" s="84"/>
      <c r="I182" s="84"/>
      <c r="J182" s="84"/>
      <c r="K182" s="10"/>
      <c r="L182" s="84"/>
      <c r="M182" s="84"/>
      <c r="N182" s="84"/>
      <c r="O182" s="84"/>
      <c r="P182" s="84"/>
      <c r="Q182" s="84"/>
      <c r="R182" s="84"/>
      <c r="S182" s="84"/>
      <c r="T182" s="84"/>
      <c r="U182" s="84"/>
      <c r="V182" s="84"/>
      <c r="W182" s="84"/>
      <c r="X182" s="86"/>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row>
    <row r="183" spans="2:63" x14ac:dyDescent="0.2">
      <c r="B183" s="84"/>
      <c r="C183" s="84"/>
      <c r="D183" s="84"/>
      <c r="E183" s="84"/>
      <c r="F183" s="84"/>
      <c r="G183" s="84"/>
      <c r="H183" s="84"/>
      <c r="I183" s="84"/>
      <c r="J183" s="84"/>
      <c r="K183" s="10"/>
      <c r="L183" s="84"/>
      <c r="M183" s="84"/>
      <c r="N183" s="84"/>
      <c r="O183" s="84"/>
      <c r="P183" s="84"/>
      <c r="Q183" s="84"/>
      <c r="R183" s="84"/>
      <c r="S183" s="84"/>
      <c r="T183" s="84"/>
      <c r="U183" s="84"/>
      <c r="V183" s="84"/>
      <c r="W183" s="84"/>
      <c r="X183" s="86"/>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row>
    <row r="184" spans="2:63" x14ac:dyDescent="0.2">
      <c r="B184" s="84"/>
      <c r="C184" s="84"/>
      <c r="D184" s="84"/>
      <c r="E184" s="84"/>
      <c r="F184" s="84"/>
      <c r="G184" s="84"/>
      <c r="H184" s="84"/>
      <c r="I184" s="84"/>
      <c r="J184" s="84"/>
      <c r="K184" s="10"/>
      <c r="L184" s="84"/>
      <c r="M184" s="84"/>
      <c r="N184" s="84"/>
      <c r="O184" s="84"/>
      <c r="P184" s="84"/>
      <c r="Q184" s="84"/>
      <c r="R184" s="84"/>
      <c r="S184" s="84"/>
      <c r="T184" s="84"/>
      <c r="U184" s="84"/>
      <c r="V184" s="84"/>
      <c r="W184" s="84"/>
      <c r="X184" s="86"/>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row>
    <row r="185" spans="2:63" x14ac:dyDescent="0.2">
      <c r="B185" s="84"/>
      <c r="C185" s="84"/>
      <c r="D185" s="84"/>
      <c r="E185" s="84"/>
      <c r="F185" s="84"/>
      <c r="G185" s="84"/>
      <c r="H185" s="84"/>
      <c r="I185" s="84"/>
      <c r="J185" s="84"/>
      <c r="K185" s="10"/>
      <c r="L185" s="84"/>
      <c r="M185" s="84"/>
      <c r="N185" s="84"/>
      <c r="O185" s="84"/>
      <c r="P185" s="84"/>
      <c r="Q185" s="84"/>
      <c r="R185" s="84"/>
      <c r="S185" s="84"/>
      <c r="T185" s="84"/>
      <c r="U185" s="84"/>
      <c r="V185" s="84"/>
      <c r="W185" s="84"/>
      <c r="X185" s="86"/>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row>
    <row r="186" spans="2:63" x14ac:dyDescent="0.2">
      <c r="B186" s="84"/>
      <c r="C186" s="84"/>
      <c r="D186" s="84"/>
      <c r="E186" s="84"/>
      <c r="F186" s="84"/>
      <c r="G186" s="84"/>
      <c r="H186" s="84"/>
      <c r="I186" s="84"/>
      <c r="J186" s="84"/>
      <c r="K186" s="10"/>
      <c r="L186" s="84"/>
      <c r="M186" s="84"/>
      <c r="N186" s="84"/>
      <c r="O186" s="84"/>
      <c r="P186" s="84"/>
      <c r="Q186" s="84"/>
      <c r="R186" s="84"/>
      <c r="S186" s="84"/>
      <c r="T186" s="84"/>
      <c r="U186" s="84"/>
      <c r="V186" s="84"/>
      <c r="W186" s="84"/>
      <c r="X186" s="86"/>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row>
    <row r="187" spans="2:63" x14ac:dyDescent="0.2">
      <c r="B187" s="84"/>
      <c r="C187" s="84"/>
      <c r="D187" s="84"/>
      <c r="E187" s="84"/>
      <c r="F187" s="84"/>
      <c r="G187" s="84"/>
      <c r="H187" s="84"/>
      <c r="I187" s="84"/>
      <c r="J187" s="84"/>
      <c r="K187" s="10"/>
      <c r="L187" s="84"/>
      <c r="M187" s="84"/>
      <c r="N187" s="84"/>
      <c r="O187" s="84"/>
      <c r="P187" s="84"/>
      <c r="Q187" s="84"/>
      <c r="R187" s="84"/>
      <c r="S187" s="84"/>
      <c r="T187" s="84"/>
      <c r="U187" s="84"/>
      <c r="V187" s="84"/>
      <c r="W187" s="84"/>
      <c r="X187" s="86"/>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row>
    <row r="188" spans="2:63" x14ac:dyDescent="0.2">
      <c r="B188" s="84"/>
      <c r="C188" s="84"/>
      <c r="D188" s="84"/>
      <c r="E188" s="84"/>
      <c r="F188" s="84"/>
      <c r="G188" s="84"/>
      <c r="H188" s="84"/>
      <c r="I188" s="84"/>
      <c r="J188" s="84"/>
      <c r="K188" s="10"/>
      <c r="L188" s="84"/>
      <c r="M188" s="84"/>
      <c r="N188" s="84"/>
      <c r="O188" s="84"/>
      <c r="P188" s="84"/>
      <c r="Q188" s="84"/>
      <c r="R188" s="84"/>
      <c r="S188" s="84"/>
      <c r="T188" s="84"/>
      <c r="U188" s="84"/>
      <c r="V188" s="84"/>
      <c r="W188" s="84"/>
      <c r="X188" s="86"/>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row>
    <row r="189" spans="2:63" x14ac:dyDescent="0.2">
      <c r="B189" s="84"/>
      <c r="C189" s="84"/>
      <c r="D189" s="84"/>
      <c r="E189" s="84"/>
      <c r="F189" s="84"/>
      <c r="G189" s="84"/>
      <c r="H189" s="84"/>
      <c r="I189" s="84"/>
      <c r="J189" s="84"/>
      <c r="K189" s="10"/>
      <c r="L189" s="84"/>
      <c r="M189" s="84"/>
      <c r="N189" s="84"/>
      <c r="O189" s="84"/>
      <c r="P189" s="84"/>
      <c r="Q189" s="84"/>
      <c r="R189" s="84"/>
      <c r="S189" s="84"/>
      <c r="T189" s="84"/>
      <c r="U189" s="84"/>
      <c r="V189" s="84"/>
      <c r="W189" s="84"/>
      <c r="X189" s="86"/>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row>
    <row r="190" spans="2:63" x14ac:dyDescent="0.2">
      <c r="B190" s="84"/>
      <c r="C190" s="84"/>
      <c r="D190" s="84"/>
      <c r="E190" s="84"/>
      <c r="F190" s="84"/>
      <c r="G190" s="84"/>
      <c r="H190" s="84"/>
      <c r="I190" s="84"/>
      <c r="J190" s="84"/>
      <c r="K190" s="10"/>
      <c r="L190" s="84"/>
      <c r="M190" s="84"/>
      <c r="N190" s="84"/>
      <c r="O190" s="84"/>
      <c r="P190" s="84"/>
      <c r="Q190" s="84"/>
      <c r="R190" s="84"/>
      <c r="S190" s="84"/>
      <c r="T190" s="84"/>
      <c r="U190" s="84"/>
      <c r="V190" s="84"/>
      <c r="W190" s="84"/>
      <c r="X190" s="86"/>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row>
    <row r="191" spans="2:63" x14ac:dyDescent="0.2">
      <c r="B191" s="84"/>
      <c r="C191" s="84"/>
      <c r="D191" s="84"/>
      <c r="E191" s="84"/>
      <c r="F191" s="84"/>
      <c r="G191" s="84"/>
      <c r="H191" s="84"/>
      <c r="I191" s="84"/>
      <c r="J191" s="84"/>
      <c r="K191" s="10"/>
      <c r="L191" s="84"/>
      <c r="M191" s="84"/>
      <c r="N191" s="84"/>
      <c r="O191" s="84"/>
      <c r="P191" s="84"/>
      <c r="Q191" s="84"/>
      <c r="R191" s="84"/>
      <c r="S191" s="84"/>
      <c r="T191" s="84"/>
      <c r="U191" s="84"/>
      <c r="V191" s="84"/>
      <c r="W191" s="84"/>
      <c r="X191" s="86"/>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row>
    <row r="192" spans="2:63" x14ac:dyDescent="0.2">
      <c r="B192" s="84"/>
      <c r="C192" s="84"/>
      <c r="D192" s="84"/>
      <c r="E192" s="84"/>
      <c r="F192" s="84"/>
      <c r="G192" s="84"/>
      <c r="H192" s="84"/>
      <c r="I192" s="84"/>
      <c r="J192" s="84"/>
      <c r="K192" s="10"/>
      <c r="L192" s="84"/>
      <c r="M192" s="84"/>
      <c r="N192" s="84"/>
      <c r="O192" s="84"/>
      <c r="P192" s="84"/>
      <c r="Q192" s="84"/>
      <c r="R192" s="84"/>
      <c r="S192" s="84"/>
      <c r="T192" s="84"/>
      <c r="U192" s="84"/>
      <c r="V192" s="84"/>
      <c r="W192" s="84"/>
      <c r="X192" s="86"/>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row>
    <row r="193" spans="2:63" x14ac:dyDescent="0.2">
      <c r="B193" s="84"/>
      <c r="C193" s="84"/>
      <c r="D193" s="84"/>
      <c r="E193" s="84"/>
      <c r="F193" s="84"/>
      <c r="G193" s="84"/>
      <c r="H193" s="84"/>
      <c r="I193" s="84"/>
      <c r="J193" s="84"/>
      <c r="K193" s="10"/>
      <c r="L193" s="84"/>
      <c r="M193" s="84"/>
      <c r="N193" s="84"/>
      <c r="O193" s="84"/>
      <c r="P193" s="84"/>
      <c r="Q193" s="84"/>
      <c r="R193" s="84"/>
      <c r="S193" s="84"/>
      <c r="T193" s="84"/>
      <c r="U193" s="84"/>
      <c r="V193" s="84"/>
      <c r="W193" s="84"/>
      <c r="X193" s="86"/>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row>
    <row r="194" spans="2:63" x14ac:dyDescent="0.2">
      <c r="B194" s="84"/>
      <c r="C194" s="84"/>
      <c r="D194" s="84"/>
      <c r="E194" s="84"/>
      <c r="F194" s="84"/>
      <c r="G194" s="84"/>
      <c r="H194" s="84"/>
      <c r="I194" s="84"/>
      <c r="J194" s="84"/>
      <c r="K194" s="10"/>
      <c r="L194" s="84"/>
      <c r="M194" s="84"/>
      <c r="N194" s="84"/>
      <c r="O194" s="84"/>
      <c r="P194" s="84"/>
      <c r="Q194" s="84"/>
      <c r="R194" s="84"/>
      <c r="S194" s="84"/>
      <c r="T194" s="84"/>
      <c r="U194" s="84"/>
      <c r="V194" s="84"/>
      <c r="W194" s="84"/>
      <c r="X194" s="86"/>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row>
    <row r="195" spans="2:63" x14ac:dyDescent="0.2">
      <c r="B195" s="84"/>
      <c r="C195" s="84"/>
      <c r="D195" s="84"/>
      <c r="E195" s="84"/>
      <c r="F195" s="84"/>
      <c r="G195" s="84"/>
      <c r="H195" s="84"/>
      <c r="I195" s="84"/>
      <c r="J195" s="84"/>
      <c r="K195" s="10"/>
      <c r="L195" s="84"/>
      <c r="M195" s="84"/>
      <c r="N195" s="84"/>
      <c r="O195" s="84"/>
      <c r="P195" s="84"/>
      <c r="Q195" s="84"/>
      <c r="R195" s="84"/>
      <c r="S195" s="84"/>
      <c r="T195" s="84"/>
      <c r="U195" s="84"/>
      <c r="V195" s="84"/>
      <c r="W195" s="84"/>
      <c r="X195" s="86"/>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row>
    <row r="196" spans="2:63" x14ac:dyDescent="0.2">
      <c r="B196" s="84"/>
      <c r="C196" s="84"/>
      <c r="D196" s="84"/>
      <c r="E196" s="84"/>
      <c r="F196" s="84"/>
      <c r="G196" s="84"/>
      <c r="H196" s="84"/>
      <c r="I196" s="84"/>
      <c r="J196" s="84"/>
      <c r="K196" s="10"/>
      <c r="L196" s="84"/>
      <c r="M196" s="84"/>
      <c r="N196" s="84"/>
      <c r="O196" s="84"/>
      <c r="P196" s="84"/>
      <c r="Q196" s="84"/>
      <c r="R196" s="84"/>
      <c r="S196" s="84"/>
      <c r="T196" s="84"/>
      <c r="U196" s="84"/>
      <c r="V196" s="84"/>
      <c r="W196" s="84"/>
      <c r="X196" s="86"/>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row>
    <row r="197" spans="2:63" x14ac:dyDescent="0.2">
      <c r="B197" s="84"/>
      <c r="C197" s="84"/>
      <c r="D197" s="84"/>
      <c r="E197" s="84"/>
      <c r="F197" s="84"/>
      <c r="G197" s="84"/>
      <c r="H197" s="84"/>
      <c r="I197" s="84"/>
      <c r="J197" s="84"/>
      <c r="K197" s="10"/>
      <c r="L197" s="84"/>
      <c r="M197" s="84"/>
      <c r="N197" s="84"/>
      <c r="O197" s="84"/>
      <c r="P197" s="84"/>
      <c r="Q197" s="84"/>
      <c r="R197" s="84"/>
      <c r="S197" s="84"/>
      <c r="T197" s="84"/>
      <c r="U197" s="84"/>
      <c r="V197" s="84"/>
      <c r="W197" s="84"/>
      <c r="X197" s="86"/>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row>
    <row r="198" spans="2:63" x14ac:dyDescent="0.2">
      <c r="B198" s="84"/>
      <c r="C198" s="84"/>
      <c r="D198" s="84"/>
      <c r="E198" s="84"/>
      <c r="F198" s="84"/>
      <c r="G198" s="84"/>
      <c r="H198" s="84"/>
      <c r="I198" s="84"/>
      <c r="J198" s="84"/>
      <c r="K198" s="10"/>
      <c r="L198" s="84"/>
      <c r="M198" s="84"/>
      <c r="N198" s="84"/>
      <c r="O198" s="84"/>
      <c r="P198" s="84"/>
      <c r="Q198" s="84"/>
      <c r="R198" s="84"/>
      <c r="S198" s="84"/>
      <c r="T198" s="84"/>
      <c r="U198" s="84"/>
      <c r="V198" s="84"/>
      <c r="W198" s="84"/>
      <c r="X198" s="86"/>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row>
    <row r="199" spans="2:63" x14ac:dyDescent="0.2">
      <c r="B199" s="84"/>
      <c r="C199" s="84"/>
      <c r="D199" s="84"/>
      <c r="E199" s="84"/>
      <c r="F199" s="84"/>
      <c r="G199" s="84"/>
      <c r="H199" s="84"/>
      <c r="I199" s="84"/>
      <c r="J199" s="84"/>
      <c r="K199" s="10"/>
      <c r="L199" s="84"/>
      <c r="M199" s="84"/>
      <c r="N199" s="84"/>
      <c r="O199" s="84"/>
      <c r="P199" s="84"/>
      <c r="Q199" s="84"/>
      <c r="R199" s="84"/>
      <c r="S199" s="84"/>
      <c r="T199" s="84"/>
      <c r="U199" s="84"/>
      <c r="V199" s="84"/>
      <c r="W199" s="84"/>
      <c r="X199" s="86"/>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row>
    <row r="200" spans="2:63" x14ac:dyDescent="0.2">
      <c r="B200" s="84"/>
      <c r="C200" s="84"/>
      <c r="D200" s="84"/>
      <c r="E200" s="84"/>
      <c r="F200" s="84"/>
      <c r="G200" s="84"/>
      <c r="H200" s="84"/>
      <c r="I200" s="84"/>
      <c r="J200" s="84"/>
      <c r="K200" s="10"/>
      <c r="L200" s="84"/>
      <c r="M200" s="84"/>
      <c r="N200" s="84"/>
      <c r="O200" s="84"/>
      <c r="P200" s="84"/>
      <c r="Q200" s="84"/>
      <c r="R200" s="84"/>
      <c r="S200" s="84"/>
      <c r="T200" s="84"/>
      <c r="U200" s="84"/>
      <c r="V200" s="84"/>
      <c r="W200" s="84"/>
      <c r="X200" s="86"/>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row>
    <row r="201" spans="2:63" x14ac:dyDescent="0.2">
      <c r="B201" s="84"/>
      <c r="C201" s="84"/>
      <c r="D201" s="84"/>
      <c r="E201" s="84"/>
      <c r="F201" s="84"/>
      <c r="G201" s="84"/>
      <c r="H201" s="84"/>
      <c r="I201" s="84"/>
      <c r="J201" s="84"/>
      <c r="K201" s="10"/>
      <c r="L201" s="84"/>
      <c r="M201" s="84"/>
      <c r="N201" s="84"/>
      <c r="O201" s="84"/>
      <c r="P201" s="84"/>
      <c r="Q201" s="84"/>
      <c r="R201" s="84"/>
      <c r="S201" s="84"/>
      <c r="T201" s="84"/>
      <c r="U201" s="84"/>
      <c r="V201" s="84"/>
      <c r="W201" s="84"/>
      <c r="X201" s="86"/>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row>
    <row r="202" spans="2:63" x14ac:dyDescent="0.2">
      <c r="B202" s="84"/>
      <c r="C202" s="84"/>
      <c r="D202" s="84"/>
      <c r="E202" s="84"/>
      <c r="F202" s="84"/>
      <c r="G202" s="84"/>
      <c r="H202" s="84"/>
      <c r="I202" s="84"/>
      <c r="J202" s="84"/>
      <c r="K202" s="10"/>
      <c r="L202" s="84"/>
      <c r="M202" s="84"/>
      <c r="N202" s="84"/>
      <c r="O202" s="84"/>
      <c r="P202" s="84"/>
      <c r="Q202" s="84"/>
      <c r="R202" s="84"/>
      <c r="S202" s="84"/>
      <c r="T202" s="84"/>
      <c r="U202" s="84"/>
      <c r="V202" s="84"/>
      <c r="W202" s="84"/>
      <c r="X202" s="86"/>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row>
    <row r="203" spans="2:63" x14ac:dyDescent="0.2">
      <c r="B203" s="84"/>
      <c r="C203" s="84"/>
      <c r="D203" s="84"/>
      <c r="E203" s="84"/>
      <c r="F203" s="84"/>
      <c r="G203" s="84"/>
      <c r="H203" s="84"/>
      <c r="I203" s="84"/>
      <c r="J203" s="84"/>
      <c r="K203" s="10"/>
      <c r="L203" s="84"/>
      <c r="M203" s="84"/>
      <c r="N203" s="84"/>
      <c r="O203" s="84"/>
      <c r="P203" s="84"/>
      <c r="Q203" s="84"/>
      <c r="R203" s="84"/>
      <c r="S203" s="84"/>
      <c r="T203" s="84"/>
      <c r="U203" s="84"/>
      <c r="V203" s="84"/>
      <c r="W203" s="84"/>
      <c r="X203" s="86"/>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row>
    <row r="204" spans="2:63" x14ac:dyDescent="0.2">
      <c r="B204" s="84"/>
      <c r="C204" s="84"/>
      <c r="D204" s="84"/>
      <c r="E204" s="84"/>
      <c r="F204" s="84"/>
      <c r="G204" s="84"/>
      <c r="H204" s="84"/>
      <c r="I204" s="84"/>
      <c r="J204" s="84"/>
      <c r="K204" s="10"/>
      <c r="L204" s="84"/>
      <c r="M204" s="84"/>
      <c r="N204" s="84"/>
      <c r="O204" s="84"/>
      <c r="P204" s="84"/>
      <c r="Q204" s="84"/>
      <c r="R204" s="84"/>
      <c r="S204" s="84"/>
      <c r="T204" s="84"/>
      <c r="U204" s="84"/>
      <c r="V204" s="84"/>
      <c r="W204" s="84"/>
      <c r="X204" s="86"/>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row>
    <row r="205" spans="2:63" x14ac:dyDescent="0.2">
      <c r="B205" s="84"/>
      <c r="C205" s="84"/>
      <c r="D205" s="84"/>
      <c r="E205" s="84"/>
      <c r="F205" s="84"/>
      <c r="G205" s="84"/>
      <c r="H205" s="84"/>
      <c r="I205" s="84"/>
      <c r="J205" s="84"/>
      <c r="K205" s="10"/>
      <c r="L205" s="84"/>
      <c r="M205" s="84"/>
      <c r="N205" s="84"/>
      <c r="O205" s="84"/>
      <c r="P205" s="84"/>
      <c r="Q205" s="84"/>
      <c r="R205" s="84"/>
      <c r="S205" s="84"/>
      <c r="T205" s="84"/>
      <c r="U205" s="84"/>
      <c r="V205" s="84"/>
      <c r="W205" s="84"/>
      <c r="X205" s="86"/>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row>
    <row r="206" spans="2:63" x14ac:dyDescent="0.2">
      <c r="B206" s="84"/>
      <c r="C206" s="84"/>
      <c r="D206" s="84"/>
      <c r="E206" s="84"/>
      <c r="F206" s="84"/>
      <c r="G206" s="84"/>
      <c r="H206" s="84"/>
      <c r="I206" s="84"/>
      <c r="J206" s="84"/>
      <c r="K206" s="10"/>
      <c r="L206" s="84"/>
      <c r="M206" s="84"/>
      <c r="N206" s="84"/>
      <c r="O206" s="84"/>
      <c r="P206" s="84"/>
      <c r="Q206" s="84"/>
      <c r="R206" s="84"/>
      <c r="S206" s="84"/>
      <c r="T206" s="84"/>
      <c r="U206" s="84"/>
      <c r="V206" s="84"/>
      <c r="W206" s="84"/>
      <c r="X206" s="86"/>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row>
    <row r="207" spans="2:63" x14ac:dyDescent="0.2">
      <c r="B207" s="84"/>
      <c r="C207" s="84"/>
      <c r="D207" s="84"/>
      <c r="E207" s="84"/>
      <c r="F207" s="84"/>
      <c r="G207" s="84"/>
      <c r="H207" s="84"/>
      <c r="I207" s="84"/>
      <c r="J207" s="84"/>
      <c r="K207" s="10"/>
      <c r="L207" s="84"/>
      <c r="M207" s="84"/>
      <c r="N207" s="84"/>
      <c r="O207" s="84"/>
      <c r="P207" s="84"/>
      <c r="Q207" s="84"/>
      <c r="R207" s="84"/>
      <c r="S207" s="84"/>
      <c r="T207" s="84"/>
      <c r="U207" s="84"/>
      <c r="V207" s="84"/>
      <c r="W207" s="84"/>
      <c r="X207" s="86"/>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row>
    <row r="208" spans="2:63" x14ac:dyDescent="0.2">
      <c r="B208" s="84"/>
      <c r="C208" s="84"/>
      <c r="D208" s="84"/>
      <c r="E208" s="84"/>
      <c r="F208" s="84"/>
      <c r="G208" s="84"/>
      <c r="H208" s="84"/>
      <c r="I208" s="84"/>
      <c r="J208" s="84"/>
      <c r="K208" s="10"/>
      <c r="L208" s="84"/>
      <c r="M208" s="84"/>
      <c r="N208" s="84"/>
      <c r="O208" s="84"/>
      <c r="P208" s="84"/>
      <c r="Q208" s="84"/>
      <c r="R208" s="84"/>
      <c r="S208" s="84"/>
      <c r="T208" s="84"/>
      <c r="U208" s="84"/>
      <c r="V208" s="84"/>
      <c r="W208" s="84"/>
      <c r="X208" s="86"/>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row>
    <row r="209" spans="2:63" x14ac:dyDescent="0.2">
      <c r="B209" s="84"/>
      <c r="C209" s="84"/>
      <c r="D209" s="84"/>
      <c r="E209" s="84"/>
      <c r="F209" s="84"/>
      <c r="G209" s="84"/>
      <c r="H209" s="84"/>
      <c r="I209" s="84"/>
      <c r="J209" s="84"/>
      <c r="K209" s="10"/>
      <c r="L209" s="84"/>
      <c r="M209" s="84"/>
      <c r="N209" s="84"/>
      <c r="O209" s="84"/>
      <c r="P209" s="84"/>
      <c r="Q209" s="84"/>
      <c r="R209" s="84"/>
      <c r="S209" s="84"/>
      <c r="T209" s="84"/>
      <c r="U209" s="84"/>
      <c r="V209" s="84"/>
      <c r="W209" s="84"/>
      <c r="X209" s="86"/>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row>
    <row r="210" spans="2:63" x14ac:dyDescent="0.2">
      <c r="B210" s="84"/>
      <c r="C210" s="84"/>
      <c r="D210" s="84"/>
      <c r="E210" s="84"/>
      <c r="F210" s="84"/>
      <c r="G210" s="84"/>
      <c r="H210" s="84"/>
      <c r="I210" s="84"/>
      <c r="J210" s="84"/>
      <c r="K210" s="10"/>
      <c r="L210" s="84"/>
      <c r="M210" s="84"/>
      <c r="N210" s="84"/>
      <c r="O210" s="84"/>
      <c r="P210" s="84"/>
      <c r="Q210" s="84"/>
      <c r="R210" s="84"/>
      <c r="S210" s="84"/>
      <c r="T210" s="84"/>
      <c r="U210" s="84"/>
      <c r="V210" s="84"/>
      <c r="W210" s="84"/>
      <c r="X210" s="86"/>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row>
    <row r="211" spans="2:63" x14ac:dyDescent="0.2">
      <c r="B211" s="84"/>
      <c r="C211" s="84"/>
      <c r="D211" s="84"/>
      <c r="E211" s="84"/>
      <c r="F211" s="84"/>
      <c r="G211" s="84"/>
      <c r="H211" s="84"/>
      <c r="I211" s="84"/>
      <c r="J211" s="84"/>
      <c r="K211" s="10"/>
      <c r="L211" s="84"/>
      <c r="M211" s="84"/>
      <c r="N211" s="84"/>
      <c r="O211" s="84"/>
      <c r="P211" s="84"/>
      <c r="Q211" s="84"/>
      <c r="R211" s="84"/>
      <c r="S211" s="84"/>
      <c r="T211" s="84"/>
      <c r="U211" s="84"/>
      <c r="V211" s="84"/>
      <c r="W211" s="84"/>
      <c r="X211" s="86"/>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row>
    <row r="212" spans="2:63" x14ac:dyDescent="0.2">
      <c r="B212" s="84"/>
      <c r="C212" s="84"/>
      <c r="D212" s="84"/>
      <c r="E212" s="84"/>
      <c r="F212" s="84"/>
      <c r="G212" s="84"/>
      <c r="H212" s="84"/>
      <c r="I212" s="84"/>
      <c r="J212" s="84"/>
      <c r="K212" s="10"/>
      <c r="L212" s="84"/>
      <c r="M212" s="84"/>
      <c r="N212" s="84"/>
      <c r="O212" s="84"/>
      <c r="P212" s="84"/>
      <c r="Q212" s="84"/>
      <c r="R212" s="84"/>
      <c r="S212" s="84"/>
      <c r="T212" s="84"/>
      <c r="U212" s="84"/>
      <c r="V212" s="84"/>
      <c r="W212" s="84"/>
      <c r="X212" s="86"/>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row>
    <row r="213" spans="2:63" x14ac:dyDescent="0.2">
      <c r="B213" s="84"/>
      <c r="C213" s="84"/>
      <c r="D213" s="84"/>
      <c r="E213" s="84"/>
      <c r="F213" s="84"/>
      <c r="G213" s="84"/>
      <c r="H213" s="84"/>
      <c r="I213" s="84"/>
      <c r="J213" s="84"/>
      <c r="K213" s="10"/>
      <c r="L213" s="84"/>
      <c r="M213" s="84"/>
      <c r="N213" s="84"/>
      <c r="O213" s="84"/>
      <c r="P213" s="84"/>
      <c r="Q213" s="84"/>
      <c r="R213" s="84"/>
      <c r="S213" s="84"/>
      <c r="T213" s="84"/>
      <c r="U213" s="84"/>
      <c r="V213" s="84"/>
      <c r="W213" s="84"/>
      <c r="X213" s="86"/>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row>
    <row r="214" spans="2:63" x14ac:dyDescent="0.2">
      <c r="B214" s="84"/>
      <c r="C214" s="84"/>
      <c r="D214" s="84"/>
      <c r="E214" s="84"/>
      <c r="F214" s="84"/>
      <c r="G214" s="84"/>
      <c r="H214" s="84"/>
      <c r="I214" s="84"/>
      <c r="J214" s="84"/>
      <c r="K214" s="10"/>
      <c r="L214" s="84"/>
      <c r="M214" s="84"/>
      <c r="N214" s="84"/>
      <c r="O214" s="84"/>
      <c r="P214" s="84"/>
      <c r="Q214" s="84"/>
      <c r="R214" s="84"/>
      <c r="S214" s="84"/>
      <c r="T214" s="84"/>
      <c r="U214" s="84"/>
      <c r="V214" s="84"/>
      <c r="W214" s="84"/>
      <c r="X214" s="86"/>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row>
    <row r="215" spans="2:63" x14ac:dyDescent="0.2">
      <c r="B215" s="84"/>
      <c r="C215" s="84"/>
      <c r="D215" s="84"/>
      <c r="E215" s="84"/>
      <c r="F215" s="84"/>
      <c r="G215" s="84"/>
      <c r="H215" s="84"/>
      <c r="I215" s="84"/>
      <c r="J215" s="84"/>
      <c r="K215" s="10"/>
      <c r="L215" s="84"/>
      <c r="M215" s="84"/>
      <c r="N215" s="84"/>
      <c r="O215" s="84"/>
      <c r="P215" s="84"/>
      <c r="Q215" s="84"/>
      <c r="R215" s="84"/>
      <c r="S215" s="84"/>
      <c r="T215" s="84"/>
      <c r="U215" s="84"/>
      <c r="V215" s="84"/>
      <c r="W215" s="84"/>
      <c r="X215" s="86"/>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row>
    <row r="216" spans="2:63" x14ac:dyDescent="0.2">
      <c r="B216" s="84"/>
      <c r="C216" s="84"/>
      <c r="D216" s="84"/>
      <c r="E216" s="84"/>
      <c r="F216" s="84"/>
      <c r="G216" s="84"/>
      <c r="H216" s="84"/>
      <c r="I216" s="84"/>
      <c r="J216" s="84"/>
      <c r="K216" s="10"/>
      <c r="L216" s="84"/>
      <c r="M216" s="84"/>
      <c r="N216" s="84"/>
      <c r="O216" s="84"/>
      <c r="P216" s="84"/>
      <c r="Q216" s="84"/>
      <c r="R216" s="84"/>
      <c r="S216" s="84"/>
      <c r="T216" s="84"/>
      <c r="U216" s="84"/>
      <c r="V216" s="84"/>
      <c r="W216" s="84"/>
      <c r="X216" s="86"/>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row>
    <row r="217" spans="2:63" x14ac:dyDescent="0.2">
      <c r="B217" s="84"/>
      <c r="C217" s="84"/>
      <c r="D217" s="84"/>
      <c r="E217" s="84"/>
      <c r="F217" s="84"/>
      <c r="G217" s="84"/>
      <c r="H217" s="84"/>
      <c r="I217" s="84"/>
      <c r="J217" s="84"/>
      <c r="K217" s="10"/>
      <c r="L217" s="84"/>
      <c r="M217" s="84"/>
      <c r="N217" s="84"/>
      <c r="O217" s="84"/>
      <c r="P217" s="84"/>
      <c r="Q217" s="84"/>
      <c r="R217" s="84"/>
      <c r="S217" s="84"/>
      <c r="T217" s="84"/>
      <c r="U217" s="84"/>
      <c r="V217" s="84"/>
      <c r="W217" s="84"/>
      <c r="X217" s="86"/>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row>
    <row r="218" spans="2:63" x14ac:dyDescent="0.2">
      <c r="B218" s="84"/>
      <c r="C218" s="84"/>
      <c r="D218" s="84"/>
      <c r="E218" s="84"/>
      <c r="F218" s="84"/>
      <c r="G218" s="84"/>
      <c r="H218" s="84"/>
      <c r="I218" s="84"/>
      <c r="J218" s="84"/>
      <c r="K218" s="10"/>
      <c r="L218" s="84"/>
      <c r="M218" s="84"/>
      <c r="N218" s="84"/>
      <c r="O218" s="84"/>
      <c r="P218" s="84"/>
      <c r="Q218" s="84"/>
      <c r="R218" s="84"/>
      <c r="S218" s="84"/>
      <c r="T218" s="84"/>
      <c r="U218" s="84"/>
      <c r="V218" s="84"/>
      <c r="W218" s="84"/>
      <c r="X218" s="86"/>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row>
    <row r="219" spans="2:63" x14ac:dyDescent="0.2">
      <c r="B219" s="84"/>
      <c r="C219" s="84"/>
      <c r="D219" s="84"/>
      <c r="E219" s="84"/>
      <c r="F219" s="84"/>
      <c r="G219" s="84"/>
      <c r="H219" s="84"/>
      <c r="I219" s="84"/>
      <c r="J219" s="84"/>
      <c r="K219" s="10"/>
      <c r="L219" s="84"/>
      <c r="M219" s="84"/>
      <c r="N219" s="84"/>
      <c r="O219" s="84"/>
      <c r="P219" s="84"/>
      <c r="Q219" s="84"/>
      <c r="R219" s="84"/>
      <c r="S219" s="84"/>
      <c r="T219" s="84"/>
      <c r="U219" s="84"/>
      <c r="V219" s="84"/>
      <c r="W219" s="84"/>
      <c r="X219" s="86"/>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row>
    <row r="220" spans="2:63" x14ac:dyDescent="0.2">
      <c r="B220" s="84"/>
      <c r="C220" s="84"/>
      <c r="D220" s="84"/>
      <c r="E220" s="84"/>
      <c r="F220" s="84"/>
      <c r="G220" s="84"/>
      <c r="H220" s="84"/>
      <c r="I220" s="84"/>
      <c r="J220" s="84"/>
      <c r="K220" s="10"/>
      <c r="L220" s="84"/>
      <c r="M220" s="84"/>
      <c r="N220" s="84"/>
      <c r="O220" s="84"/>
      <c r="P220" s="84"/>
      <c r="Q220" s="84"/>
      <c r="R220" s="84"/>
      <c r="S220" s="84"/>
      <c r="T220" s="84"/>
      <c r="U220" s="84"/>
      <c r="V220" s="84"/>
      <c r="W220" s="84"/>
      <c r="X220" s="86"/>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row>
    <row r="221" spans="2:63" x14ac:dyDescent="0.2">
      <c r="B221" s="84"/>
      <c r="C221" s="84"/>
      <c r="D221" s="84"/>
      <c r="E221" s="84"/>
      <c r="F221" s="84"/>
      <c r="G221" s="84"/>
      <c r="H221" s="84"/>
      <c r="I221" s="84"/>
      <c r="J221" s="84"/>
      <c r="K221" s="10"/>
      <c r="L221" s="84"/>
      <c r="M221" s="84"/>
      <c r="N221" s="84"/>
      <c r="O221" s="84"/>
      <c r="P221" s="84"/>
      <c r="Q221" s="84"/>
      <c r="R221" s="84"/>
      <c r="S221" s="84"/>
      <c r="T221" s="84"/>
      <c r="U221" s="84"/>
      <c r="V221" s="84"/>
      <c r="W221" s="84"/>
      <c r="X221" s="86"/>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row>
    <row r="222" spans="2:63" x14ac:dyDescent="0.2">
      <c r="B222" s="84"/>
      <c r="C222" s="84"/>
      <c r="D222" s="84"/>
      <c r="E222" s="84"/>
      <c r="F222" s="84"/>
      <c r="G222" s="84"/>
      <c r="H222" s="84"/>
      <c r="I222" s="84"/>
      <c r="J222" s="84"/>
      <c r="K222" s="10"/>
      <c r="L222" s="84"/>
      <c r="M222" s="84"/>
      <c r="N222" s="84"/>
      <c r="O222" s="84"/>
      <c r="P222" s="84"/>
      <c r="Q222" s="84"/>
      <c r="R222" s="84"/>
      <c r="S222" s="84"/>
      <c r="T222" s="84"/>
      <c r="U222" s="84"/>
      <c r="V222" s="84"/>
      <c r="W222" s="84"/>
      <c r="X222" s="86"/>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row>
    <row r="223" spans="2:63" x14ac:dyDescent="0.2">
      <c r="B223" s="84"/>
      <c r="C223" s="84"/>
      <c r="D223" s="84"/>
      <c r="E223" s="84"/>
      <c r="F223" s="84"/>
      <c r="G223" s="84"/>
      <c r="H223" s="84"/>
      <c r="I223" s="84"/>
      <c r="J223" s="84"/>
      <c r="K223" s="10"/>
      <c r="L223" s="84"/>
      <c r="M223" s="84"/>
      <c r="N223" s="84"/>
      <c r="O223" s="84"/>
      <c r="P223" s="84"/>
      <c r="Q223" s="84"/>
      <c r="R223" s="84"/>
      <c r="S223" s="84"/>
      <c r="T223" s="84"/>
      <c r="U223" s="84"/>
      <c r="V223" s="84"/>
      <c r="W223" s="84"/>
      <c r="X223" s="86"/>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row>
    <row r="224" spans="2:63" x14ac:dyDescent="0.2">
      <c r="B224" s="84"/>
      <c r="C224" s="84"/>
      <c r="D224" s="84"/>
      <c r="E224" s="84"/>
      <c r="F224" s="84"/>
      <c r="G224" s="84"/>
      <c r="H224" s="84"/>
      <c r="I224" s="84"/>
      <c r="J224" s="84"/>
      <c r="K224" s="10"/>
      <c r="L224" s="84"/>
      <c r="M224" s="84"/>
      <c r="N224" s="84"/>
      <c r="O224" s="84"/>
      <c r="P224" s="84"/>
      <c r="Q224" s="84"/>
      <c r="R224" s="84"/>
      <c r="S224" s="84"/>
      <c r="T224" s="84"/>
      <c r="U224" s="84"/>
      <c r="V224" s="84"/>
      <c r="W224" s="84"/>
      <c r="X224" s="86"/>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row>
    <row r="225" spans="2:63" x14ac:dyDescent="0.2">
      <c r="B225" s="84"/>
      <c r="C225" s="84"/>
      <c r="D225" s="84"/>
      <c r="E225" s="84"/>
      <c r="F225" s="84"/>
      <c r="G225" s="84"/>
      <c r="H225" s="84"/>
      <c r="I225" s="84"/>
      <c r="J225" s="84"/>
      <c r="K225" s="10"/>
      <c r="L225" s="84"/>
      <c r="M225" s="84"/>
      <c r="N225" s="84"/>
      <c r="O225" s="84"/>
      <c r="P225" s="84"/>
      <c r="Q225" s="84"/>
      <c r="R225" s="84"/>
      <c r="S225" s="84"/>
      <c r="T225" s="84"/>
      <c r="U225" s="84"/>
      <c r="V225" s="84"/>
      <c r="W225" s="84"/>
      <c r="X225" s="86"/>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row>
    <row r="226" spans="2:63" x14ac:dyDescent="0.2">
      <c r="B226" s="84"/>
      <c r="C226" s="84"/>
      <c r="D226" s="84"/>
      <c r="E226" s="84"/>
      <c r="F226" s="84"/>
      <c r="G226" s="84"/>
      <c r="H226" s="84"/>
      <c r="I226" s="84"/>
      <c r="J226" s="84"/>
      <c r="K226" s="10"/>
      <c r="L226" s="84"/>
      <c r="M226" s="84"/>
      <c r="N226" s="84"/>
      <c r="O226" s="84"/>
      <c r="P226" s="84"/>
      <c r="Q226" s="84"/>
      <c r="R226" s="84"/>
      <c r="S226" s="84"/>
      <c r="T226" s="84"/>
      <c r="U226" s="84"/>
      <c r="V226" s="84"/>
      <c r="W226" s="84"/>
      <c r="X226" s="86"/>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row>
    <row r="227" spans="2:63" x14ac:dyDescent="0.2">
      <c r="B227" s="84"/>
      <c r="C227" s="84"/>
      <c r="D227" s="84"/>
      <c r="E227" s="84"/>
      <c r="F227" s="84"/>
      <c r="G227" s="84"/>
      <c r="H227" s="84"/>
      <c r="I227" s="84"/>
      <c r="J227" s="84"/>
      <c r="K227" s="10"/>
      <c r="L227" s="84"/>
      <c r="M227" s="84"/>
      <c r="N227" s="84"/>
      <c r="O227" s="84"/>
      <c r="P227" s="84"/>
      <c r="Q227" s="84"/>
      <c r="R227" s="84"/>
      <c r="S227" s="84"/>
      <c r="T227" s="84"/>
      <c r="U227" s="84"/>
      <c r="V227" s="84"/>
      <c r="W227" s="84"/>
      <c r="X227" s="86"/>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row>
    <row r="228" spans="2:63" x14ac:dyDescent="0.2">
      <c r="B228" s="84"/>
      <c r="C228" s="84"/>
      <c r="D228" s="84"/>
      <c r="E228" s="84"/>
      <c r="F228" s="84"/>
      <c r="G228" s="84"/>
      <c r="H228" s="84"/>
      <c r="I228" s="84"/>
      <c r="J228" s="84"/>
      <c r="K228" s="10"/>
      <c r="L228" s="84"/>
      <c r="M228" s="84"/>
      <c r="N228" s="84"/>
      <c r="O228" s="84"/>
      <c r="P228" s="84"/>
      <c r="Q228" s="84"/>
      <c r="R228" s="84"/>
      <c r="S228" s="84"/>
      <c r="T228" s="84"/>
      <c r="U228" s="84"/>
      <c r="V228" s="84"/>
      <c r="W228" s="84"/>
      <c r="X228" s="86"/>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row>
    <row r="229" spans="2:63" x14ac:dyDescent="0.2">
      <c r="B229" s="84"/>
      <c r="C229" s="84"/>
      <c r="D229" s="84"/>
      <c r="E229" s="84"/>
      <c r="F229" s="84"/>
      <c r="G229" s="84"/>
      <c r="H229" s="84"/>
      <c r="I229" s="84"/>
      <c r="J229" s="84"/>
      <c r="K229" s="10"/>
      <c r="L229" s="84"/>
      <c r="M229" s="84"/>
      <c r="N229" s="84"/>
      <c r="O229" s="84"/>
      <c r="P229" s="84"/>
      <c r="Q229" s="84"/>
      <c r="R229" s="84"/>
      <c r="S229" s="84"/>
      <c r="T229" s="84"/>
      <c r="U229" s="84"/>
      <c r="V229" s="84"/>
      <c r="W229" s="84"/>
      <c r="X229" s="86"/>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row>
    <row r="230" spans="2:63" x14ac:dyDescent="0.2">
      <c r="B230" s="84"/>
      <c r="C230" s="84"/>
      <c r="D230" s="84"/>
      <c r="E230" s="84"/>
      <c r="F230" s="84"/>
      <c r="G230" s="84"/>
      <c r="H230" s="84"/>
      <c r="I230" s="84"/>
      <c r="J230" s="84"/>
      <c r="K230" s="10"/>
      <c r="L230" s="84"/>
      <c r="M230" s="84"/>
      <c r="N230" s="84"/>
      <c r="O230" s="84"/>
      <c r="P230" s="84"/>
      <c r="Q230" s="84"/>
      <c r="R230" s="84"/>
      <c r="S230" s="84"/>
      <c r="T230" s="84"/>
      <c r="U230" s="84"/>
      <c r="V230" s="84"/>
      <c r="W230" s="84"/>
      <c r="X230" s="86"/>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row>
    <row r="231" spans="2:63" x14ac:dyDescent="0.2">
      <c r="B231" s="84"/>
      <c r="C231" s="84"/>
      <c r="D231" s="84"/>
      <c r="E231" s="84"/>
      <c r="F231" s="84"/>
      <c r="G231" s="84"/>
      <c r="H231" s="84"/>
      <c r="I231" s="84"/>
      <c r="J231" s="84"/>
      <c r="K231" s="10"/>
      <c r="L231" s="84"/>
      <c r="M231" s="84"/>
      <c r="N231" s="84"/>
      <c r="O231" s="84"/>
      <c r="P231" s="84"/>
      <c r="Q231" s="84"/>
      <c r="R231" s="84"/>
      <c r="S231" s="84"/>
      <c r="T231" s="84"/>
      <c r="U231" s="84"/>
      <c r="V231" s="84"/>
      <c r="W231" s="84"/>
      <c r="X231" s="86"/>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row>
    <row r="232" spans="2:63" x14ac:dyDescent="0.2">
      <c r="B232" s="84"/>
      <c r="C232" s="84"/>
      <c r="D232" s="84"/>
      <c r="E232" s="84"/>
      <c r="F232" s="84"/>
      <c r="G232" s="84"/>
      <c r="H232" s="84"/>
      <c r="I232" s="84"/>
      <c r="J232" s="84"/>
      <c r="K232" s="10"/>
      <c r="L232" s="84"/>
      <c r="M232" s="84"/>
      <c r="N232" s="84"/>
      <c r="O232" s="84"/>
      <c r="P232" s="84"/>
      <c r="Q232" s="84"/>
      <c r="R232" s="84"/>
      <c r="S232" s="84"/>
      <c r="T232" s="84"/>
      <c r="U232" s="84"/>
      <c r="V232" s="84"/>
      <c r="W232" s="84"/>
      <c r="X232" s="86"/>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row>
    <row r="233" spans="2:63" x14ac:dyDescent="0.2">
      <c r="B233" s="84"/>
      <c r="C233" s="84"/>
      <c r="D233" s="84"/>
      <c r="E233" s="84"/>
      <c r="F233" s="84"/>
      <c r="G233" s="84"/>
      <c r="H233" s="84"/>
      <c r="I233" s="84"/>
      <c r="J233" s="84"/>
      <c r="K233" s="10"/>
      <c r="L233" s="84"/>
      <c r="M233" s="84"/>
      <c r="N233" s="84"/>
      <c r="O233" s="84"/>
      <c r="P233" s="84"/>
      <c r="Q233" s="84"/>
      <c r="R233" s="84"/>
      <c r="S233" s="84"/>
      <c r="T233" s="84"/>
      <c r="U233" s="84"/>
      <c r="V233" s="84"/>
      <c r="W233" s="84"/>
      <c r="X233" s="86"/>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row>
    <row r="234" spans="2:63" x14ac:dyDescent="0.2">
      <c r="B234" s="84"/>
      <c r="C234" s="84"/>
      <c r="D234" s="84"/>
      <c r="E234" s="84"/>
      <c r="F234" s="84"/>
      <c r="G234" s="84"/>
      <c r="H234" s="84"/>
      <c r="I234" s="84"/>
      <c r="J234" s="84"/>
      <c r="K234" s="10"/>
      <c r="L234" s="84"/>
      <c r="M234" s="84"/>
      <c r="N234" s="84"/>
      <c r="O234" s="84"/>
      <c r="P234" s="84"/>
      <c r="Q234" s="84"/>
      <c r="R234" s="84"/>
      <c r="S234" s="84"/>
      <c r="T234" s="84"/>
      <c r="U234" s="84"/>
      <c r="V234" s="84"/>
      <c r="W234" s="84"/>
      <c r="X234" s="86"/>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row>
    <row r="235" spans="2:63" x14ac:dyDescent="0.2">
      <c r="B235" s="84"/>
      <c r="C235" s="84"/>
      <c r="D235" s="84"/>
      <c r="E235" s="84"/>
      <c r="F235" s="84"/>
      <c r="G235" s="84"/>
      <c r="H235" s="84"/>
      <c r="I235" s="84"/>
      <c r="J235" s="84"/>
      <c r="K235" s="10"/>
      <c r="L235" s="84"/>
      <c r="M235" s="84"/>
      <c r="N235" s="84"/>
      <c r="O235" s="84"/>
      <c r="P235" s="84"/>
      <c r="Q235" s="84"/>
      <c r="R235" s="84"/>
      <c r="S235" s="84"/>
      <c r="T235" s="84"/>
      <c r="U235" s="84"/>
      <c r="V235" s="84"/>
      <c r="W235" s="84"/>
      <c r="X235" s="86"/>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row>
    <row r="236" spans="2:63" x14ac:dyDescent="0.2">
      <c r="B236" s="84"/>
      <c r="C236" s="84"/>
      <c r="D236" s="84"/>
      <c r="E236" s="84"/>
      <c r="F236" s="84"/>
      <c r="G236" s="84"/>
      <c r="H236" s="84"/>
      <c r="I236" s="84"/>
      <c r="J236" s="84"/>
      <c r="K236" s="10"/>
      <c r="L236" s="84"/>
      <c r="M236" s="84"/>
      <c r="N236" s="84"/>
      <c r="O236" s="84"/>
      <c r="P236" s="84"/>
      <c r="Q236" s="84"/>
      <c r="R236" s="84"/>
      <c r="S236" s="84"/>
      <c r="T236" s="84"/>
      <c r="U236" s="84"/>
      <c r="V236" s="84"/>
      <c r="W236" s="84"/>
      <c r="X236" s="86"/>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row>
    <row r="237" spans="2:63" x14ac:dyDescent="0.2">
      <c r="B237" s="84"/>
      <c r="C237" s="84"/>
      <c r="D237" s="84"/>
      <c r="E237" s="84"/>
      <c r="F237" s="84"/>
      <c r="G237" s="84"/>
      <c r="H237" s="84"/>
      <c r="I237" s="84"/>
      <c r="J237" s="84"/>
      <c r="K237" s="10"/>
      <c r="L237" s="84"/>
      <c r="M237" s="84"/>
      <c r="N237" s="84"/>
      <c r="O237" s="84"/>
      <c r="P237" s="84"/>
      <c r="Q237" s="84"/>
      <c r="R237" s="84"/>
      <c r="S237" s="84"/>
      <c r="T237" s="84"/>
      <c r="U237" s="84"/>
      <c r="V237" s="84"/>
      <c r="W237" s="84"/>
      <c r="X237" s="86"/>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row>
    <row r="238" spans="2:63" x14ac:dyDescent="0.2">
      <c r="B238" s="84"/>
      <c r="C238" s="84"/>
      <c r="D238" s="84"/>
      <c r="E238" s="84"/>
      <c r="F238" s="84"/>
      <c r="G238" s="84"/>
      <c r="H238" s="84"/>
      <c r="I238" s="84"/>
      <c r="J238" s="84"/>
      <c r="K238" s="10"/>
      <c r="L238" s="84"/>
      <c r="M238" s="84"/>
      <c r="N238" s="84"/>
      <c r="O238" s="84"/>
      <c r="P238" s="84"/>
      <c r="Q238" s="84"/>
      <c r="R238" s="84"/>
      <c r="S238" s="84"/>
      <c r="T238" s="84"/>
      <c r="U238" s="84"/>
      <c r="V238" s="84"/>
      <c r="W238" s="84"/>
      <c r="X238" s="86"/>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row>
    <row r="239" spans="2:63" x14ac:dyDescent="0.2">
      <c r="B239" s="84"/>
      <c r="C239" s="84"/>
      <c r="D239" s="84"/>
      <c r="E239" s="84"/>
      <c r="F239" s="84"/>
      <c r="G239" s="84"/>
      <c r="H239" s="84"/>
      <c r="I239" s="84"/>
      <c r="J239" s="84"/>
      <c r="K239" s="10"/>
      <c r="L239" s="84"/>
      <c r="M239" s="84"/>
      <c r="N239" s="84"/>
      <c r="O239" s="84"/>
      <c r="P239" s="84"/>
      <c r="Q239" s="84"/>
      <c r="R239" s="84"/>
      <c r="S239" s="84"/>
      <c r="T239" s="84"/>
      <c r="U239" s="84"/>
      <c r="V239" s="84"/>
      <c r="W239" s="84"/>
      <c r="X239" s="86"/>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row>
    <row r="240" spans="2:63" x14ac:dyDescent="0.2">
      <c r="B240" s="84"/>
      <c r="C240" s="84"/>
      <c r="D240" s="84"/>
      <c r="E240" s="84"/>
      <c r="F240" s="84"/>
      <c r="G240" s="84"/>
      <c r="H240" s="84"/>
      <c r="I240" s="84"/>
      <c r="J240" s="84"/>
      <c r="K240" s="10"/>
      <c r="L240" s="84"/>
      <c r="M240" s="84"/>
      <c r="N240" s="84"/>
      <c r="O240" s="84"/>
      <c r="P240" s="84"/>
      <c r="Q240" s="84"/>
      <c r="R240" s="84"/>
      <c r="S240" s="84"/>
      <c r="T240" s="84"/>
      <c r="U240" s="84"/>
      <c r="V240" s="84"/>
      <c r="W240" s="84"/>
      <c r="X240" s="86"/>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row>
    <row r="241" spans="2:63" x14ac:dyDescent="0.2">
      <c r="B241" s="84"/>
      <c r="C241" s="84"/>
      <c r="D241" s="84"/>
      <c r="E241" s="84"/>
      <c r="F241" s="84"/>
      <c r="G241" s="84"/>
      <c r="H241" s="84"/>
      <c r="I241" s="84"/>
      <c r="J241" s="84"/>
      <c r="K241" s="10"/>
      <c r="L241" s="84"/>
      <c r="M241" s="84"/>
      <c r="N241" s="84"/>
      <c r="O241" s="84"/>
      <c r="P241" s="84"/>
      <c r="Q241" s="84"/>
      <c r="R241" s="84"/>
      <c r="S241" s="84"/>
      <c r="T241" s="84"/>
      <c r="U241" s="84"/>
      <c r="V241" s="84"/>
      <c r="W241" s="84"/>
      <c r="X241" s="86"/>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row>
    <row r="242" spans="2:63" x14ac:dyDescent="0.2">
      <c r="B242" s="84"/>
      <c r="C242" s="84"/>
      <c r="D242" s="84"/>
      <c r="E242" s="84"/>
      <c r="F242" s="84"/>
      <c r="G242" s="84"/>
      <c r="H242" s="84"/>
      <c r="I242" s="84"/>
      <c r="J242" s="84"/>
      <c r="K242" s="10"/>
      <c r="L242" s="84"/>
      <c r="M242" s="84"/>
      <c r="N242" s="84"/>
      <c r="O242" s="84"/>
      <c r="P242" s="84"/>
      <c r="Q242" s="84"/>
      <c r="R242" s="84"/>
      <c r="S242" s="84"/>
      <c r="T242" s="84"/>
      <c r="U242" s="84"/>
      <c r="V242" s="84"/>
      <c r="W242" s="84"/>
      <c r="X242" s="86"/>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row>
    <row r="243" spans="2:63" x14ac:dyDescent="0.2">
      <c r="B243" s="84"/>
      <c r="C243" s="84"/>
      <c r="D243" s="84"/>
      <c r="E243" s="84"/>
      <c r="F243" s="84"/>
      <c r="G243" s="84"/>
      <c r="H243" s="84"/>
      <c r="I243" s="84"/>
      <c r="J243" s="84"/>
      <c r="K243" s="10"/>
      <c r="L243" s="84"/>
      <c r="M243" s="84"/>
      <c r="N243" s="84"/>
      <c r="O243" s="84"/>
      <c r="P243" s="84"/>
      <c r="Q243" s="84"/>
      <c r="R243" s="84"/>
      <c r="S243" s="84"/>
      <c r="T243" s="84"/>
      <c r="U243" s="84"/>
      <c r="V243" s="84"/>
      <c r="W243" s="84"/>
      <c r="X243" s="86"/>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row>
    <row r="244" spans="2:63" x14ac:dyDescent="0.2">
      <c r="B244" s="84"/>
      <c r="C244" s="84"/>
      <c r="D244" s="84"/>
      <c r="E244" s="84"/>
      <c r="F244" s="84"/>
      <c r="G244" s="84"/>
      <c r="H244" s="84"/>
      <c r="I244" s="84"/>
      <c r="J244" s="84"/>
      <c r="K244" s="10"/>
      <c r="L244" s="84"/>
      <c r="M244" s="84"/>
      <c r="N244" s="84"/>
      <c r="O244" s="84"/>
      <c r="P244" s="84"/>
      <c r="Q244" s="84"/>
      <c r="R244" s="84"/>
      <c r="S244" s="84"/>
      <c r="T244" s="84"/>
      <c r="U244" s="84"/>
      <c r="V244" s="84"/>
      <c r="W244" s="84"/>
      <c r="X244" s="86"/>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row>
    <row r="245" spans="2:63" x14ac:dyDescent="0.2">
      <c r="B245" s="84"/>
      <c r="C245" s="84"/>
      <c r="D245" s="84"/>
      <c r="E245" s="84"/>
      <c r="F245" s="84"/>
      <c r="G245" s="84"/>
      <c r="H245" s="84"/>
      <c r="I245" s="84"/>
      <c r="J245" s="84"/>
      <c r="K245" s="10"/>
      <c r="L245" s="84"/>
      <c r="M245" s="84"/>
      <c r="N245" s="84"/>
      <c r="O245" s="84"/>
      <c r="P245" s="84"/>
      <c r="Q245" s="84"/>
      <c r="R245" s="84"/>
      <c r="S245" s="84"/>
      <c r="T245" s="84"/>
      <c r="U245" s="84"/>
      <c r="V245" s="84"/>
      <c r="W245" s="84"/>
      <c r="X245" s="86"/>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row>
    <row r="246" spans="2:63" x14ac:dyDescent="0.2">
      <c r="B246" s="84"/>
      <c r="C246" s="84"/>
      <c r="D246" s="84"/>
      <c r="E246" s="84"/>
      <c r="F246" s="84"/>
      <c r="G246" s="84"/>
      <c r="H246" s="84"/>
      <c r="I246" s="84"/>
      <c r="J246" s="84"/>
      <c r="K246" s="10"/>
      <c r="L246" s="84"/>
      <c r="M246" s="84"/>
      <c r="N246" s="84"/>
      <c r="O246" s="84"/>
      <c r="P246" s="84"/>
      <c r="Q246" s="84"/>
      <c r="R246" s="84"/>
      <c r="S246" s="84"/>
      <c r="T246" s="84"/>
      <c r="U246" s="84"/>
      <c r="V246" s="84"/>
      <c r="W246" s="84"/>
      <c r="X246" s="86"/>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row>
    <row r="247" spans="2:63" x14ac:dyDescent="0.2">
      <c r="B247" s="84"/>
      <c r="C247" s="84"/>
      <c r="D247" s="84"/>
      <c r="E247" s="84"/>
      <c r="F247" s="84"/>
      <c r="G247" s="84"/>
      <c r="H247" s="84"/>
      <c r="I247" s="84"/>
      <c r="J247" s="84"/>
      <c r="K247" s="10"/>
      <c r="L247" s="84"/>
      <c r="M247" s="84"/>
      <c r="N247" s="84"/>
      <c r="O247" s="84"/>
      <c r="P247" s="84"/>
      <c r="Q247" s="84"/>
      <c r="R247" s="84"/>
      <c r="S247" s="84"/>
      <c r="T247" s="84"/>
      <c r="U247" s="84"/>
      <c r="V247" s="84"/>
      <c r="W247" s="84"/>
      <c r="X247" s="86"/>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row>
    <row r="248" spans="2:63" x14ac:dyDescent="0.2">
      <c r="B248" s="84"/>
      <c r="C248" s="84"/>
      <c r="D248" s="84"/>
      <c r="E248" s="84"/>
      <c r="F248" s="84"/>
      <c r="G248" s="84"/>
      <c r="H248" s="84"/>
      <c r="I248" s="84"/>
      <c r="J248" s="84"/>
      <c r="K248" s="10"/>
      <c r="L248" s="84"/>
      <c r="M248" s="84"/>
      <c r="N248" s="84"/>
      <c r="O248" s="84"/>
      <c r="P248" s="84"/>
      <c r="Q248" s="84"/>
      <c r="R248" s="84"/>
      <c r="S248" s="84"/>
      <c r="T248" s="84"/>
      <c r="U248" s="84"/>
      <c r="V248" s="84"/>
      <c r="W248" s="84"/>
      <c r="X248" s="86"/>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row>
    <row r="249" spans="2:63" x14ac:dyDescent="0.2">
      <c r="B249" s="84"/>
      <c r="C249" s="84"/>
      <c r="D249" s="84"/>
      <c r="E249" s="84"/>
      <c r="F249" s="84"/>
      <c r="G249" s="84"/>
      <c r="H249" s="84"/>
      <c r="I249" s="84"/>
      <c r="J249" s="84"/>
      <c r="K249" s="10"/>
      <c r="L249" s="84"/>
      <c r="M249" s="84"/>
      <c r="N249" s="84"/>
      <c r="O249" s="84"/>
      <c r="P249" s="84"/>
      <c r="Q249" s="84"/>
      <c r="R249" s="84"/>
      <c r="S249" s="84"/>
      <c r="T249" s="84"/>
      <c r="U249" s="84"/>
      <c r="V249" s="84"/>
      <c r="W249" s="84"/>
      <c r="X249" s="86"/>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row>
    <row r="250" spans="2:63" x14ac:dyDescent="0.2">
      <c r="B250" s="84"/>
      <c r="C250" s="84"/>
      <c r="D250" s="84"/>
      <c r="E250" s="84"/>
      <c r="F250" s="84"/>
      <c r="G250" s="84"/>
      <c r="H250" s="84"/>
      <c r="I250" s="84"/>
      <c r="J250" s="84"/>
      <c r="K250" s="10"/>
      <c r="L250" s="84"/>
      <c r="M250" s="84"/>
      <c r="N250" s="84"/>
      <c r="O250" s="84"/>
      <c r="P250" s="84"/>
      <c r="Q250" s="84"/>
      <c r="R250" s="84"/>
      <c r="S250" s="84"/>
      <c r="T250" s="84"/>
      <c r="U250" s="84"/>
      <c r="V250" s="84"/>
      <c r="W250" s="84"/>
      <c r="X250" s="86"/>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row>
    <row r="251" spans="2:63" x14ac:dyDescent="0.2">
      <c r="B251" s="84"/>
      <c r="C251" s="84"/>
      <c r="D251" s="84"/>
      <c r="E251" s="84"/>
      <c r="F251" s="84"/>
      <c r="G251" s="84"/>
      <c r="H251" s="84"/>
      <c r="I251" s="84"/>
      <c r="J251" s="84"/>
      <c r="K251" s="10"/>
      <c r="L251" s="84"/>
      <c r="M251" s="84"/>
      <c r="N251" s="84"/>
      <c r="O251" s="84"/>
      <c r="P251" s="84"/>
      <c r="Q251" s="84"/>
      <c r="R251" s="84"/>
      <c r="S251" s="84"/>
      <c r="T251" s="84"/>
      <c r="U251" s="84"/>
      <c r="V251" s="84"/>
      <c r="W251" s="84"/>
      <c r="X251" s="86"/>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row>
    <row r="252" spans="2:63" x14ac:dyDescent="0.2">
      <c r="B252" s="84"/>
      <c r="C252" s="84"/>
      <c r="D252" s="84"/>
      <c r="E252" s="84"/>
      <c r="F252" s="84"/>
      <c r="G252" s="84"/>
      <c r="H252" s="84"/>
      <c r="I252" s="84"/>
      <c r="J252" s="84"/>
      <c r="K252" s="10"/>
      <c r="L252" s="84"/>
      <c r="M252" s="84"/>
      <c r="N252" s="84"/>
      <c r="O252" s="84"/>
      <c r="P252" s="84"/>
      <c r="Q252" s="84"/>
      <c r="R252" s="84"/>
      <c r="S252" s="84"/>
      <c r="T252" s="84"/>
      <c r="U252" s="84"/>
      <c r="V252" s="84"/>
      <c r="W252" s="84"/>
      <c r="X252" s="86"/>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row>
    <row r="253" spans="2:63" x14ac:dyDescent="0.2">
      <c r="B253" s="84"/>
      <c r="C253" s="84"/>
      <c r="D253" s="84"/>
      <c r="E253" s="84"/>
      <c r="F253" s="84"/>
      <c r="G253" s="84"/>
      <c r="H253" s="84"/>
      <c r="I253" s="84"/>
      <c r="J253" s="84"/>
      <c r="K253" s="10"/>
      <c r="L253" s="84"/>
      <c r="M253" s="84"/>
      <c r="N253" s="84"/>
      <c r="O253" s="84"/>
      <c r="P253" s="84"/>
      <c r="Q253" s="84"/>
      <c r="R253" s="84"/>
      <c r="S253" s="84"/>
      <c r="T253" s="84"/>
      <c r="U253" s="84"/>
      <c r="V253" s="84"/>
      <c r="W253" s="84"/>
      <c r="X253" s="86"/>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row>
    <row r="254" spans="2:63" x14ac:dyDescent="0.2">
      <c r="B254" s="84"/>
      <c r="C254" s="84"/>
      <c r="D254" s="84"/>
      <c r="E254" s="84"/>
      <c r="F254" s="84"/>
      <c r="G254" s="84"/>
      <c r="H254" s="84"/>
      <c r="I254" s="84"/>
      <c r="J254" s="84"/>
      <c r="K254" s="10"/>
      <c r="L254" s="84"/>
      <c r="M254" s="84"/>
      <c r="N254" s="84"/>
      <c r="O254" s="84"/>
      <c r="P254" s="84"/>
      <c r="Q254" s="84"/>
      <c r="R254" s="84"/>
      <c r="S254" s="84"/>
      <c r="T254" s="84"/>
      <c r="U254" s="84"/>
      <c r="V254" s="84"/>
      <c r="W254" s="84"/>
      <c r="X254" s="86"/>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row>
    <row r="255" spans="2:63" x14ac:dyDescent="0.2">
      <c r="B255" s="84"/>
      <c r="C255" s="84"/>
      <c r="D255" s="84"/>
      <c r="E255" s="84"/>
      <c r="F255" s="84"/>
      <c r="G255" s="84"/>
      <c r="H255" s="84"/>
      <c r="I255" s="84"/>
      <c r="J255" s="84"/>
      <c r="K255" s="10"/>
      <c r="L255" s="84"/>
      <c r="M255" s="84"/>
      <c r="N255" s="84"/>
      <c r="O255" s="84"/>
      <c r="P255" s="84"/>
      <c r="Q255" s="84"/>
      <c r="R255" s="84"/>
      <c r="S255" s="84"/>
      <c r="T255" s="84"/>
      <c r="U255" s="84"/>
      <c r="V255" s="84"/>
      <c r="W255" s="84"/>
      <c r="X255" s="86"/>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row>
    <row r="256" spans="2:63" x14ac:dyDescent="0.2">
      <c r="B256" s="84"/>
      <c r="C256" s="84"/>
      <c r="D256" s="84"/>
      <c r="E256" s="84"/>
      <c r="F256" s="84"/>
      <c r="G256" s="84"/>
      <c r="H256" s="84"/>
      <c r="I256" s="84"/>
      <c r="J256" s="84"/>
      <c r="K256" s="10"/>
      <c r="L256" s="84"/>
      <c r="M256" s="84"/>
      <c r="N256" s="84"/>
      <c r="O256" s="84"/>
      <c r="P256" s="84"/>
      <c r="Q256" s="84"/>
      <c r="R256" s="84"/>
      <c r="S256" s="84"/>
      <c r="T256" s="84"/>
      <c r="U256" s="84"/>
      <c r="V256" s="84"/>
      <c r="W256" s="84"/>
      <c r="X256" s="86"/>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row>
    <row r="257" spans="2:63" x14ac:dyDescent="0.2">
      <c r="B257" s="84"/>
      <c r="C257" s="84"/>
      <c r="D257" s="84"/>
      <c r="E257" s="84"/>
      <c r="F257" s="84"/>
      <c r="G257" s="84"/>
      <c r="H257" s="84"/>
      <c r="I257" s="84"/>
      <c r="J257" s="84"/>
      <c r="K257" s="10"/>
      <c r="L257" s="84"/>
      <c r="M257" s="84"/>
      <c r="N257" s="84"/>
      <c r="O257" s="84"/>
      <c r="P257" s="84"/>
      <c r="Q257" s="84"/>
      <c r="R257" s="84"/>
      <c r="S257" s="84"/>
      <c r="T257" s="84"/>
      <c r="U257" s="84"/>
      <c r="V257" s="84"/>
      <c r="W257" s="84"/>
      <c r="X257" s="86"/>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row>
    <row r="258" spans="2:63" x14ac:dyDescent="0.2">
      <c r="B258" s="84"/>
      <c r="C258" s="84"/>
      <c r="D258" s="84"/>
      <c r="E258" s="84"/>
      <c r="F258" s="84"/>
      <c r="G258" s="84"/>
      <c r="H258" s="84"/>
      <c r="I258" s="84"/>
      <c r="J258" s="84"/>
      <c r="K258" s="10"/>
      <c r="L258" s="84"/>
      <c r="M258" s="84"/>
      <c r="N258" s="84"/>
      <c r="O258" s="84"/>
      <c r="P258" s="84"/>
      <c r="Q258" s="84"/>
      <c r="R258" s="84"/>
      <c r="S258" s="84"/>
      <c r="T258" s="84"/>
      <c r="U258" s="84"/>
      <c r="V258" s="84"/>
      <c r="W258" s="84"/>
      <c r="X258" s="86"/>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row>
    <row r="259" spans="2:63" x14ac:dyDescent="0.2">
      <c r="B259" s="84"/>
      <c r="C259" s="84"/>
      <c r="D259" s="84"/>
      <c r="E259" s="84"/>
      <c r="F259" s="84"/>
      <c r="G259" s="84"/>
      <c r="H259" s="84"/>
      <c r="I259" s="84"/>
      <c r="J259" s="84"/>
      <c r="K259" s="10"/>
      <c r="L259" s="84"/>
      <c r="M259" s="84"/>
      <c r="N259" s="84"/>
      <c r="O259" s="84"/>
      <c r="P259" s="84"/>
      <c r="Q259" s="84"/>
      <c r="R259" s="84"/>
      <c r="S259" s="84"/>
      <c r="T259" s="84"/>
      <c r="U259" s="84"/>
      <c r="V259" s="84"/>
      <c r="W259" s="84"/>
      <c r="X259" s="86"/>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row>
    <row r="260" spans="2:63" x14ac:dyDescent="0.2">
      <c r="B260" s="84"/>
      <c r="C260" s="84"/>
      <c r="D260" s="84"/>
      <c r="E260" s="84"/>
      <c r="F260" s="84"/>
      <c r="G260" s="84"/>
      <c r="H260" s="84"/>
      <c r="I260" s="84"/>
      <c r="J260" s="84"/>
      <c r="K260" s="10"/>
      <c r="L260" s="84"/>
      <c r="M260" s="84"/>
      <c r="N260" s="84"/>
      <c r="O260" s="84"/>
      <c r="P260" s="84"/>
      <c r="Q260" s="84"/>
      <c r="R260" s="84"/>
      <c r="S260" s="84"/>
      <c r="T260" s="84"/>
      <c r="U260" s="84"/>
      <c r="V260" s="84"/>
      <c r="W260" s="84"/>
      <c r="X260" s="86"/>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row>
    <row r="261" spans="2:63" x14ac:dyDescent="0.2">
      <c r="B261" s="84"/>
      <c r="C261" s="84"/>
      <c r="D261" s="84"/>
      <c r="E261" s="84"/>
      <c r="F261" s="84"/>
      <c r="G261" s="84"/>
      <c r="H261" s="84"/>
      <c r="I261" s="84"/>
      <c r="J261" s="84"/>
      <c r="K261" s="10"/>
      <c r="L261" s="84"/>
      <c r="M261" s="84"/>
      <c r="N261" s="84"/>
      <c r="O261" s="84"/>
      <c r="P261" s="84"/>
      <c r="Q261" s="84"/>
      <c r="R261" s="84"/>
      <c r="S261" s="84"/>
      <c r="T261" s="84"/>
      <c r="U261" s="84"/>
      <c r="V261" s="84"/>
      <c r="W261" s="84"/>
      <c r="X261" s="86"/>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row>
    <row r="262" spans="2:63" x14ac:dyDescent="0.2">
      <c r="B262" s="84"/>
      <c r="C262" s="84"/>
      <c r="D262" s="84"/>
      <c r="E262" s="84"/>
      <c r="F262" s="84"/>
      <c r="G262" s="84"/>
      <c r="H262" s="84"/>
      <c r="I262" s="84"/>
      <c r="J262" s="84"/>
      <c r="K262" s="10"/>
      <c r="L262" s="84"/>
      <c r="M262" s="84"/>
      <c r="N262" s="84"/>
      <c r="O262" s="84"/>
      <c r="P262" s="84"/>
      <c r="Q262" s="84"/>
      <c r="R262" s="84"/>
      <c r="S262" s="84"/>
      <c r="T262" s="84"/>
      <c r="U262" s="84"/>
      <c r="V262" s="84"/>
      <c r="W262" s="84"/>
      <c r="X262" s="86"/>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row>
    <row r="263" spans="2:63" x14ac:dyDescent="0.2">
      <c r="B263" s="84"/>
      <c r="C263" s="84"/>
      <c r="D263" s="84"/>
      <c r="E263" s="84"/>
      <c r="F263" s="84"/>
      <c r="G263" s="84"/>
      <c r="H263" s="84"/>
      <c r="I263" s="84"/>
      <c r="J263" s="84"/>
      <c r="K263" s="10"/>
      <c r="L263" s="84"/>
      <c r="M263" s="84"/>
      <c r="N263" s="84"/>
      <c r="O263" s="84"/>
      <c r="P263" s="84"/>
      <c r="Q263" s="84"/>
      <c r="R263" s="84"/>
      <c r="S263" s="84"/>
      <c r="T263" s="84"/>
      <c r="U263" s="84"/>
      <c r="V263" s="84"/>
      <c r="W263" s="84"/>
      <c r="X263" s="86"/>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row>
    <row r="264" spans="2:63" x14ac:dyDescent="0.2">
      <c r="B264" s="84"/>
      <c r="C264" s="84"/>
      <c r="D264" s="84"/>
      <c r="E264" s="84"/>
      <c r="F264" s="84"/>
      <c r="G264" s="84"/>
      <c r="H264" s="84"/>
      <c r="I264" s="84"/>
      <c r="J264" s="84"/>
      <c r="K264" s="10"/>
      <c r="L264" s="84"/>
      <c r="M264" s="84"/>
      <c r="N264" s="84"/>
      <c r="O264" s="84"/>
      <c r="P264" s="84"/>
      <c r="Q264" s="84"/>
      <c r="R264" s="84"/>
      <c r="S264" s="84"/>
      <c r="T264" s="84"/>
      <c r="U264" s="84"/>
      <c r="V264" s="84"/>
      <c r="W264" s="84"/>
      <c r="X264" s="86"/>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row>
    <row r="265" spans="2:63" x14ac:dyDescent="0.2">
      <c r="B265" s="84"/>
      <c r="C265" s="84"/>
      <c r="D265" s="84"/>
      <c r="E265" s="84"/>
      <c r="F265" s="84"/>
      <c r="G265" s="84"/>
      <c r="H265" s="84"/>
      <c r="I265" s="84"/>
      <c r="J265" s="84"/>
      <c r="K265" s="10"/>
      <c r="L265" s="84"/>
      <c r="M265" s="84"/>
      <c r="N265" s="84"/>
      <c r="O265" s="84"/>
      <c r="P265" s="84"/>
      <c r="Q265" s="84"/>
      <c r="R265" s="84"/>
      <c r="S265" s="84"/>
      <c r="T265" s="84"/>
      <c r="U265" s="84"/>
      <c r="V265" s="84"/>
      <c r="W265" s="84"/>
      <c r="X265" s="86"/>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row>
    <row r="266" spans="2:63" x14ac:dyDescent="0.2">
      <c r="B266" s="84"/>
      <c r="C266" s="84"/>
      <c r="D266" s="84"/>
      <c r="E266" s="84"/>
      <c r="F266" s="84"/>
      <c r="G266" s="84"/>
      <c r="H266" s="84"/>
      <c r="I266" s="84"/>
      <c r="J266" s="84"/>
      <c r="K266" s="10"/>
      <c r="L266" s="84"/>
      <c r="M266" s="84"/>
      <c r="N266" s="84"/>
      <c r="O266" s="84"/>
      <c r="P266" s="84"/>
      <c r="Q266" s="84"/>
      <c r="R266" s="84"/>
      <c r="S266" s="84"/>
      <c r="T266" s="84"/>
      <c r="U266" s="84"/>
      <c r="V266" s="84"/>
      <c r="W266" s="84"/>
      <c r="X266" s="86"/>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row>
    <row r="267" spans="2:63" x14ac:dyDescent="0.2">
      <c r="B267" s="84"/>
      <c r="C267" s="84"/>
      <c r="D267" s="84"/>
      <c r="E267" s="84"/>
      <c r="F267" s="84"/>
      <c r="G267" s="84"/>
      <c r="H267" s="84"/>
      <c r="I267" s="84"/>
      <c r="J267" s="84"/>
      <c r="K267" s="10"/>
      <c r="L267" s="84"/>
      <c r="M267" s="84"/>
      <c r="N267" s="84"/>
      <c r="O267" s="84"/>
      <c r="P267" s="84"/>
      <c r="Q267" s="84"/>
      <c r="R267" s="84"/>
      <c r="S267" s="84"/>
      <c r="T267" s="84"/>
      <c r="U267" s="84"/>
      <c r="V267" s="84"/>
      <c r="W267" s="84"/>
      <c r="X267" s="86"/>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row>
    <row r="268" spans="2:63" x14ac:dyDescent="0.2">
      <c r="B268" s="84"/>
      <c r="C268" s="84"/>
      <c r="D268" s="84"/>
      <c r="E268" s="84"/>
      <c r="F268" s="84"/>
      <c r="G268" s="84"/>
      <c r="H268" s="84"/>
      <c r="I268" s="84"/>
      <c r="J268" s="84"/>
      <c r="K268" s="10"/>
      <c r="L268" s="84"/>
      <c r="M268" s="84"/>
      <c r="N268" s="84"/>
      <c r="O268" s="84"/>
      <c r="P268" s="84"/>
      <c r="Q268" s="84"/>
      <c r="R268" s="84"/>
      <c r="S268" s="84"/>
      <c r="T268" s="84"/>
      <c r="U268" s="84"/>
      <c r="V268" s="84"/>
      <c r="W268" s="84"/>
      <c r="X268" s="86"/>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row>
    <row r="269" spans="2:63" x14ac:dyDescent="0.2">
      <c r="B269" s="84"/>
      <c r="C269" s="84"/>
      <c r="D269" s="84"/>
      <c r="E269" s="84"/>
      <c r="F269" s="84"/>
      <c r="G269" s="84"/>
      <c r="H269" s="84"/>
      <c r="I269" s="84"/>
      <c r="J269" s="84"/>
      <c r="K269" s="10"/>
      <c r="L269" s="84"/>
      <c r="M269" s="84"/>
      <c r="N269" s="84"/>
      <c r="O269" s="84"/>
      <c r="P269" s="84"/>
      <c r="Q269" s="84"/>
      <c r="R269" s="84"/>
      <c r="S269" s="84"/>
      <c r="T269" s="84"/>
      <c r="U269" s="84"/>
      <c r="V269" s="84"/>
      <c r="W269" s="84"/>
      <c r="X269" s="86"/>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row>
    <row r="270" spans="2:63" x14ac:dyDescent="0.2">
      <c r="B270" s="84"/>
      <c r="C270" s="84"/>
      <c r="D270" s="84"/>
      <c r="E270" s="84"/>
      <c r="F270" s="84"/>
      <c r="G270" s="84"/>
      <c r="H270" s="84"/>
      <c r="I270" s="84"/>
      <c r="J270" s="84"/>
      <c r="K270" s="10"/>
      <c r="L270" s="84"/>
      <c r="M270" s="84"/>
      <c r="N270" s="84"/>
      <c r="O270" s="84"/>
      <c r="P270" s="84"/>
      <c r="Q270" s="84"/>
      <c r="R270" s="84"/>
      <c r="S270" s="84"/>
      <c r="T270" s="84"/>
      <c r="U270" s="84"/>
      <c r="V270" s="84"/>
      <c r="W270" s="84"/>
      <c r="X270" s="86"/>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row>
    <row r="271" spans="2:63" x14ac:dyDescent="0.2">
      <c r="B271" s="84"/>
      <c r="C271" s="84"/>
      <c r="D271" s="84"/>
      <c r="E271" s="84"/>
      <c r="F271" s="84"/>
      <c r="G271" s="84"/>
      <c r="H271" s="84"/>
      <c r="I271" s="84"/>
      <c r="J271" s="84"/>
      <c r="K271" s="10"/>
      <c r="L271" s="84"/>
      <c r="M271" s="84"/>
      <c r="N271" s="84"/>
      <c r="O271" s="84"/>
      <c r="P271" s="84"/>
      <c r="Q271" s="84"/>
      <c r="R271" s="84"/>
      <c r="S271" s="84"/>
      <c r="T271" s="84"/>
      <c r="U271" s="84"/>
      <c r="V271" s="84"/>
      <c r="W271" s="84"/>
      <c r="X271" s="86"/>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row>
    <row r="272" spans="2:63" x14ac:dyDescent="0.2">
      <c r="B272" s="84"/>
      <c r="C272" s="84"/>
      <c r="D272" s="84"/>
      <c r="E272" s="84"/>
      <c r="F272" s="84"/>
      <c r="G272" s="84"/>
      <c r="H272" s="84"/>
      <c r="I272" s="84"/>
      <c r="J272" s="84"/>
      <c r="K272" s="10"/>
      <c r="L272" s="84"/>
      <c r="M272" s="84"/>
      <c r="N272" s="84"/>
      <c r="O272" s="84"/>
      <c r="P272" s="84"/>
      <c r="Q272" s="84"/>
      <c r="R272" s="84"/>
      <c r="S272" s="84"/>
      <c r="T272" s="84"/>
      <c r="U272" s="84"/>
      <c r="V272" s="84"/>
      <c r="W272" s="84"/>
      <c r="X272" s="86"/>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row>
    <row r="273" spans="2:63" x14ac:dyDescent="0.2">
      <c r="B273" s="84"/>
      <c r="C273" s="84"/>
      <c r="D273" s="84"/>
      <c r="E273" s="84"/>
      <c r="F273" s="84"/>
      <c r="G273" s="84"/>
      <c r="H273" s="84"/>
      <c r="I273" s="84"/>
      <c r="J273" s="84"/>
      <c r="K273" s="10"/>
      <c r="L273" s="84"/>
      <c r="M273" s="84"/>
      <c r="N273" s="84"/>
      <c r="O273" s="84"/>
      <c r="P273" s="84"/>
      <c r="Q273" s="84"/>
      <c r="R273" s="84"/>
      <c r="S273" s="84"/>
      <c r="T273" s="84"/>
      <c r="U273" s="84"/>
      <c r="V273" s="84"/>
      <c r="W273" s="84"/>
      <c r="X273" s="86"/>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row>
    <row r="274" spans="2:63" x14ac:dyDescent="0.2">
      <c r="B274" s="84"/>
      <c r="C274" s="84"/>
      <c r="D274" s="84"/>
      <c r="E274" s="84"/>
      <c r="F274" s="84"/>
      <c r="G274" s="84"/>
      <c r="H274" s="84"/>
      <c r="I274" s="84"/>
      <c r="J274" s="84"/>
      <c r="K274" s="10"/>
      <c r="L274" s="84"/>
      <c r="M274" s="84"/>
      <c r="N274" s="84"/>
      <c r="O274" s="84"/>
      <c r="P274" s="84"/>
      <c r="Q274" s="84"/>
      <c r="R274" s="84"/>
      <c r="S274" s="84"/>
      <c r="T274" s="84"/>
      <c r="U274" s="84"/>
      <c r="V274" s="84"/>
      <c r="W274" s="84"/>
      <c r="X274" s="86"/>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row>
    <row r="275" spans="2:63" x14ac:dyDescent="0.2">
      <c r="B275" s="84"/>
      <c r="C275" s="84"/>
      <c r="D275" s="84"/>
      <c r="E275" s="84"/>
      <c r="F275" s="84"/>
      <c r="G275" s="84"/>
      <c r="H275" s="84"/>
      <c r="I275" s="84"/>
      <c r="J275" s="84"/>
      <c r="K275" s="10"/>
      <c r="L275" s="84"/>
      <c r="M275" s="84"/>
      <c r="N275" s="84"/>
      <c r="O275" s="84"/>
      <c r="P275" s="84"/>
      <c r="Q275" s="84"/>
      <c r="R275" s="84"/>
      <c r="S275" s="84"/>
      <c r="T275" s="84"/>
      <c r="U275" s="84"/>
      <c r="V275" s="84"/>
      <c r="W275" s="84"/>
      <c r="X275" s="86"/>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row>
    <row r="276" spans="2:63" x14ac:dyDescent="0.2">
      <c r="B276" s="84"/>
      <c r="C276" s="84"/>
      <c r="D276" s="84"/>
      <c r="E276" s="84"/>
      <c r="F276" s="84"/>
      <c r="G276" s="84"/>
      <c r="H276" s="84"/>
      <c r="I276" s="84"/>
      <c r="J276" s="84"/>
      <c r="K276" s="10"/>
      <c r="L276" s="84"/>
      <c r="M276" s="84"/>
      <c r="N276" s="84"/>
      <c r="O276" s="84"/>
      <c r="P276" s="84"/>
      <c r="Q276" s="84"/>
      <c r="R276" s="84"/>
      <c r="S276" s="84"/>
      <c r="T276" s="84"/>
      <c r="U276" s="84"/>
      <c r="V276" s="84"/>
      <c r="W276" s="84"/>
      <c r="X276" s="86"/>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row>
    <row r="277" spans="2:63" x14ac:dyDescent="0.2">
      <c r="B277" s="84"/>
      <c r="C277" s="84"/>
      <c r="D277" s="84"/>
      <c r="E277" s="84"/>
      <c r="F277" s="84"/>
      <c r="G277" s="84"/>
      <c r="H277" s="84"/>
      <c r="I277" s="84"/>
      <c r="J277" s="84"/>
      <c r="K277" s="10"/>
      <c r="L277" s="84"/>
      <c r="M277" s="84"/>
      <c r="N277" s="84"/>
      <c r="O277" s="84"/>
      <c r="P277" s="84"/>
      <c r="Q277" s="84"/>
      <c r="R277" s="84"/>
      <c r="S277" s="84"/>
      <c r="T277" s="84"/>
      <c r="U277" s="84"/>
      <c r="V277" s="84"/>
      <c r="W277" s="84"/>
      <c r="X277" s="86"/>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row>
    <row r="278" spans="2:63" x14ac:dyDescent="0.2">
      <c r="B278" s="84"/>
      <c r="C278" s="84"/>
      <c r="D278" s="84"/>
      <c r="E278" s="84"/>
      <c r="F278" s="84"/>
      <c r="G278" s="84"/>
      <c r="H278" s="84"/>
      <c r="I278" s="84"/>
      <c r="J278" s="84"/>
      <c r="K278" s="10"/>
      <c r="L278" s="84"/>
      <c r="M278" s="84"/>
      <c r="N278" s="84"/>
      <c r="O278" s="84"/>
      <c r="P278" s="84"/>
      <c r="Q278" s="84"/>
      <c r="R278" s="84"/>
      <c r="S278" s="84"/>
      <c r="T278" s="84"/>
      <c r="U278" s="84"/>
      <c r="V278" s="84"/>
      <c r="W278" s="84"/>
      <c r="X278" s="86"/>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row>
    <row r="279" spans="2:63" x14ac:dyDescent="0.2">
      <c r="B279" s="84"/>
      <c r="C279" s="84"/>
      <c r="D279" s="84"/>
      <c r="E279" s="84"/>
      <c r="F279" s="84"/>
      <c r="G279" s="84"/>
      <c r="H279" s="84"/>
      <c r="I279" s="84"/>
      <c r="J279" s="84"/>
      <c r="K279" s="10"/>
      <c r="L279" s="84"/>
      <c r="M279" s="84"/>
      <c r="N279" s="84"/>
      <c r="O279" s="84"/>
      <c r="P279" s="84"/>
      <c r="Q279" s="84"/>
      <c r="R279" s="84"/>
      <c r="S279" s="84"/>
      <c r="T279" s="84"/>
      <c r="U279" s="84"/>
      <c r="V279" s="84"/>
      <c r="W279" s="84"/>
      <c r="X279" s="86"/>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row>
    <row r="280" spans="2:63" x14ac:dyDescent="0.2">
      <c r="B280" s="84"/>
      <c r="C280" s="84"/>
      <c r="D280" s="84"/>
      <c r="E280" s="84"/>
      <c r="F280" s="84"/>
      <c r="G280" s="84"/>
      <c r="H280" s="84"/>
      <c r="I280" s="84"/>
      <c r="J280" s="84"/>
      <c r="K280" s="10"/>
      <c r="L280" s="84"/>
      <c r="M280" s="84"/>
      <c r="N280" s="84"/>
      <c r="O280" s="84"/>
      <c r="P280" s="84"/>
      <c r="Q280" s="84"/>
      <c r="R280" s="84"/>
      <c r="S280" s="84"/>
      <c r="T280" s="84"/>
      <c r="U280" s="84"/>
      <c r="V280" s="84"/>
      <c r="W280" s="84"/>
      <c r="X280" s="86"/>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row>
    <row r="281" spans="2:63" x14ac:dyDescent="0.2">
      <c r="B281" s="84"/>
      <c r="C281" s="84"/>
      <c r="D281" s="84"/>
      <c r="E281" s="84"/>
      <c r="F281" s="84"/>
      <c r="G281" s="84"/>
      <c r="H281" s="84"/>
      <c r="I281" s="84"/>
      <c r="J281" s="84"/>
      <c r="K281" s="10"/>
      <c r="L281" s="84"/>
      <c r="M281" s="84"/>
      <c r="N281" s="84"/>
      <c r="O281" s="84"/>
      <c r="P281" s="84"/>
      <c r="Q281" s="84"/>
      <c r="R281" s="84"/>
      <c r="S281" s="84"/>
      <c r="T281" s="84"/>
      <c r="U281" s="84"/>
      <c r="V281" s="84"/>
      <c r="W281" s="84"/>
      <c r="X281" s="86"/>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row>
    <row r="282" spans="2:63" x14ac:dyDescent="0.2">
      <c r="B282" s="84"/>
      <c r="C282" s="84"/>
      <c r="D282" s="84"/>
      <c r="E282" s="84"/>
      <c r="F282" s="84"/>
      <c r="G282" s="84"/>
      <c r="H282" s="84"/>
      <c r="I282" s="84"/>
      <c r="J282" s="84"/>
      <c r="K282" s="10"/>
      <c r="L282" s="84"/>
      <c r="M282" s="84"/>
      <c r="N282" s="84"/>
      <c r="O282" s="84"/>
      <c r="P282" s="84"/>
      <c r="Q282" s="84"/>
      <c r="R282" s="84"/>
      <c r="S282" s="84"/>
      <c r="T282" s="84"/>
      <c r="U282" s="84"/>
      <c r="V282" s="84"/>
      <c r="W282" s="84"/>
      <c r="X282" s="86"/>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row>
    <row r="283" spans="2:63" x14ac:dyDescent="0.2">
      <c r="B283" s="84"/>
      <c r="C283" s="84"/>
      <c r="D283" s="84"/>
      <c r="E283" s="84"/>
      <c r="F283" s="84"/>
      <c r="G283" s="84"/>
      <c r="H283" s="84"/>
      <c r="I283" s="84"/>
      <c r="J283" s="84"/>
      <c r="K283" s="10"/>
      <c r="L283" s="84"/>
      <c r="M283" s="84"/>
      <c r="N283" s="84"/>
      <c r="O283" s="84"/>
      <c r="P283" s="84"/>
      <c r="Q283" s="84"/>
      <c r="R283" s="84"/>
      <c r="S283" s="84"/>
      <c r="T283" s="84"/>
      <c r="U283" s="84"/>
      <c r="V283" s="84"/>
      <c r="W283" s="84"/>
      <c r="X283" s="86"/>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row>
    <row r="284" spans="2:63" x14ac:dyDescent="0.2">
      <c r="B284" s="84"/>
      <c r="C284" s="84"/>
      <c r="D284" s="84"/>
      <c r="E284" s="84"/>
      <c r="F284" s="84"/>
      <c r="G284" s="84"/>
      <c r="H284" s="84"/>
      <c r="I284" s="84"/>
      <c r="J284" s="84"/>
      <c r="K284" s="10"/>
      <c r="L284" s="84"/>
      <c r="M284" s="84"/>
      <c r="N284" s="84"/>
      <c r="O284" s="84"/>
      <c r="P284" s="84"/>
      <c r="Q284" s="84"/>
      <c r="R284" s="84"/>
      <c r="S284" s="84"/>
      <c r="T284" s="84"/>
      <c r="U284" s="84"/>
      <c r="V284" s="84"/>
      <c r="W284" s="84"/>
      <c r="X284" s="86"/>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row>
    <row r="285" spans="2:63" x14ac:dyDescent="0.2">
      <c r="B285" s="84"/>
      <c r="C285" s="84"/>
      <c r="D285" s="84"/>
      <c r="E285" s="84"/>
      <c r="F285" s="84"/>
      <c r="G285" s="84"/>
      <c r="H285" s="84"/>
      <c r="I285" s="84"/>
      <c r="J285" s="84"/>
      <c r="K285" s="10"/>
      <c r="L285" s="84"/>
      <c r="M285" s="84"/>
      <c r="N285" s="84"/>
      <c r="O285" s="84"/>
      <c r="P285" s="84"/>
      <c r="Q285" s="84"/>
      <c r="R285" s="84"/>
      <c r="S285" s="84"/>
      <c r="T285" s="84"/>
      <c r="U285" s="84"/>
      <c r="V285" s="84"/>
      <c r="W285" s="84"/>
      <c r="X285" s="86"/>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row>
    <row r="286" spans="2:63" x14ac:dyDescent="0.2">
      <c r="B286" s="84"/>
      <c r="C286" s="84"/>
      <c r="D286" s="84"/>
      <c r="E286" s="84"/>
      <c r="F286" s="84"/>
      <c r="G286" s="84"/>
      <c r="H286" s="84"/>
      <c r="I286" s="84"/>
      <c r="J286" s="84"/>
      <c r="K286" s="10"/>
      <c r="L286" s="84"/>
      <c r="M286" s="84"/>
      <c r="N286" s="84"/>
      <c r="O286" s="84"/>
      <c r="P286" s="84"/>
      <c r="Q286" s="84"/>
      <c r="R286" s="84"/>
      <c r="S286" s="84"/>
      <c r="T286" s="84"/>
      <c r="U286" s="84"/>
      <c r="V286" s="84"/>
      <c r="W286" s="84"/>
      <c r="X286" s="86"/>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row>
    <row r="287" spans="2:63" x14ac:dyDescent="0.2">
      <c r="B287" s="84"/>
      <c r="C287" s="84"/>
      <c r="D287" s="84"/>
      <c r="E287" s="84"/>
      <c r="F287" s="84"/>
      <c r="G287" s="84"/>
      <c r="H287" s="84"/>
      <c r="I287" s="84"/>
      <c r="J287" s="84"/>
      <c r="K287" s="10"/>
      <c r="L287" s="84"/>
      <c r="M287" s="84"/>
      <c r="N287" s="84"/>
      <c r="O287" s="84"/>
      <c r="P287" s="84"/>
      <c r="Q287" s="84"/>
      <c r="R287" s="84"/>
      <c r="S287" s="84"/>
      <c r="T287" s="84"/>
      <c r="U287" s="84"/>
      <c r="V287" s="84"/>
      <c r="W287" s="84"/>
      <c r="X287" s="86"/>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row>
    <row r="288" spans="2:63" x14ac:dyDescent="0.2">
      <c r="B288" s="84"/>
      <c r="C288" s="84"/>
      <c r="D288" s="84"/>
      <c r="E288" s="84"/>
      <c r="F288" s="84"/>
      <c r="G288" s="84"/>
      <c r="H288" s="84"/>
      <c r="I288" s="84"/>
      <c r="J288" s="84"/>
      <c r="K288" s="10"/>
      <c r="L288" s="84"/>
      <c r="M288" s="84"/>
      <c r="N288" s="84"/>
      <c r="O288" s="84"/>
      <c r="P288" s="84"/>
      <c r="Q288" s="84"/>
      <c r="R288" s="84"/>
      <c r="S288" s="84"/>
      <c r="T288" s="84"/>
      <c r="U288" s="84"/>
      <c r="V288" s="84"/>
      <c r="W288" s="84"/>
      <c r="X288" s="86"/>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row>
    <row r="289" spans="2:63" x14ac:dyDescent="0.2">
      <c r="B289" s="84"/>
      <c r="C289" s="84"/>
      <c r="D289" s="84"/>
      <c r="E289" s="84"/>
      <c r="F289" s="84"/>
      <c r="G289" s="84"/>
      <c r="H289" s="84"/>
      <c r="I289" s="84"/>
      <c r="J289" s="84"/>
      <c r="K289" s="10"/>
      <c r="L289" s="84"/>
      <c r="M289" s="84"/>
      <c r="N289" s="84"/>
      <c r="O289" s="84"/>
      <c r="P289" s="84"/>
      <c r="Q289" s="84"/>
      <c r="R289" s="84"/>
      <c r="S289" s="84"/>
      <c r="T289" s="84"/>
      <c r="U289" s="84"/>
      <c r="V289" s="84"/>
      <c r="W289" s="84"/>
      <c r="X289" s="86"/>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row>
    <row r="290" spans="2:63" x14ac:dyDescent="0.2">
      <c r="B290" s="84"/>
      <c r="C290" s="84"/>
      <c r="D290" s="84"/>
      <c r="E290" s="84"/>
      <c r="F290" s="84"/>
      <c r="G290" s="84"/>
      <c r="H290" s="84"/>
      <c r="I290" s="84"/>
      <c r="J290" s="84"/>
      <c r="K290" s="10"/>
      <c r="L290" s="84"/>
      <c r="M290" s="84"/>
      <c r="N290" s="84"/>
      <c r="O290" s="84"/>
      <c r="P290" s="84"/>
      <c r="Q290" s="84"/>
      <c r="R290" s="84"/>
      <c r="S290" s="84"/>
      <c r="T290" s="84"/>
      <c r="U290" s="84"/>
      <c r="V290" s="84"/>
      <c r="W290" s="84"/>
      <c r="X290" s="86"/>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row>
    <row r="291" spans="2:63" x14ac:dyDescent="0.2">
      <c r="B291" s="84"/>
      <c r="C291" s="84"/>
      <c r="D291" s="84"/>
      <c r="E291" s="84"/>
      <c r="F291" s="84"/>
      <c r="G291" s="84"/>
      <c r="H291" s="84"/>
      <c r="I291" s="84"/>
      <c r="J291" s="84"/>
      <c r="K291" s="10"/>
      <c r="L291" s="84"/>
      <c r="M291" s="84"/>
      <c r="N291" s="84"/>
      <c r="O291" s="84"/>
      <c r="P291" s="84"/>
      <c r="Q291" s="84"/>
      <c r="R291" s="84"/>
      <c r="S291" s="84"/>
      <c r="T291" s="84"/>
      <c r="U291" s="84"/>
      <c r="V291" s="84"/>
      <c r="W291" s="84"/>
      <c r="X291" s="86"/>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row>
    <row r="292" spans="2:63" x14ac:dyDescent="0.2">
      <c r="B292" s="84"/>
      <c r="C292" s="84"/>
      <c r="D292" s="84"/>
      <c r="E292" s="84"/>
      <c r="F292" s="84"/>
      <c r="G292" s="84"/>
      <c r="H292" s="84"/>
      <c r="I292" s="84"/>
      <c r="J292" s="84"/>
      <c r="K292" s="10"/>
      <c r="L292" s="84"/>
      <c r="M292" s="84"/>
      <c r="N292" s="84"/>
      <c r="O292" s="84"/>
      <c r="P292" s="84"/>
      <c r="Q292" s="84"/>
      <c r="R292" s="84"/>
      <c r="S292" s="84"/>
      <c r="T292" s="84"/>
      <c r="U292" s="84"/>
      <c r="V292" s="84"/>
      <c r="W292" s="84"/>
      <c r="X292" s="86"/>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row>
    <row r="293" spans="2:63" x14ac:dyDescent="0.2">
      <c r="B293" s="84"/>
      <c r="C293" s="84"/>
      <c r="D293" s="84"/>
      <c r="E293" s="84"/>
      <c r="F293" s="84"/>
      <c r="G293" s="84"/>
      <c r="H293" s="84"/>
      <c r="I293" s="84"/>
      <c r="J293" s="84"/>
      <c r="K293" s="10"/>
      <c r="L293" s="84"/>
      <c r="M293" s="84"/>
      <c r="N293" s="84"/>
      <c r="O293" s="84"/>
      <c r="P293" s="84"/>
      <c r="Q293" s="84"/>
      <c r="R293" s="84"/>
      <c r="S293" s="84"/>
      <c r="T293" s="84"/>
      <c r="U293" s="84"/>
      <c r="V293" s="84"/>
      <c r="W293" s="84"/>
      <c r="X293" s="86"/>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row>
    <row r="294" spans="2:63" x14ac:dyDescent="0.2">
      <c r="B294" s="84"/>
      <c r="C294" s="84"/>
      <c r="D294" s="84"/>
      <c r="E294" s="84"/>
      <c r="F294" s="84"/>
      <c r="G294" s="84"/>
      <c r="H294" s="84"/>
      <c r="I294" s="84"/>
      <c r="J294" s="84"/>
      <c r="K294" s="10"/>
      <c r="L294" s="84"/>
      <c r="M294" s="84"/>
      <c r="N294" s="84"/>
      <c r="O294" s="84"/>
      <c r="P294" s="84"/>
      <c r="Q294" s="84"/>
      <c r="R294" s="84"/>
      <c r="S294" s="84"/>
      <c r="T294" s="84"/>
      <c r="U294" s="84"/>
      <c r="V294" s="84"/>
      <c r="W294" s="84"/>
      <c r="X294" s="86"/>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row>
    <row r="295" spans="2:63" x14ac:dyDescent="0.2">
      <c r="B295" s="84"/>
      <c r="C295" s="84"/>
      <c r="D295" s="84"/>
      <c r="E295" s="84"/>
      <c r="F295" s="84"/>
      <c r="G295" s="84"/>
      <c r="H295" s="84"/>
      <c r="I295" s="84"/>
      <c r="J295" s="84"/>
      <c r="K295" s="10"/>
      <c r="L295" s="84"/>
      <c r="M295" s="84"/>
      <c r="N295" s="84"/>
      <c r="O295" s="84"/>
      <c r="P295" s="84"/>
      <c r="Q295" s="84"/>
      <c r="R295" s="84"/>
      <c r="S295" s="84"/>
      <c r="T295" s="84"/>
      <c r="U295" s="84"/>
      <c r="V295" s="84"/>
      <c r="W295" s="84"/>
      <c r="X295" s="86"/>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row>
    <row r="296" spans="2:63" x14ac:dyDescent="0.2">
      <c r="B296" s="84"/>
      <c r="C296" s="84"/>
      <c r="D296" s="84"/>
      <c r="E296" s="84"/>
      <c r="F296" s="84"/>
      <c r="G296" s="84"/>
      <c r="H296" s="84"/>
      <c r="I296" s="84"/>
      <c r="J296" s="84"/>
      <c r="K296" s="10"/>
      <c r="L296" s="84"/>
      <c r="M296" s="84"/>
      <c r="N296" s="84"/>
      <c r="O296" s="84"/>
      <c r="P296" s="84"/>
      <c r="Q296" s="84"/>
      <c r="R296" s="84"/>
      <c r="S296" s="84"/>
      <c r="T296" s="84"/>
      <c r="U296" s="84"/>
      <c r="V296" s="84"/>
      <c r="W296" s="84"/>
      <c r="X296" s="86"/>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c r="BH296" s="10"/>
      <c r="BI296" s="10"/>
      <c r="BJ296" s="10"/>
      <c r="BK296" s="10"/>
    </row>
    <row r="297" spans="2:63" x14ac:dyDescent="0.2">
      <c r="B297" s="84"/>
      <c r="C297" s="84"/>
      <c r="D297" s="84"/>
      <c r="E297" s="84"/>
      <c r="F297" s="84"/>
      <c r="G297" s="84"/>
      <c r="H297" s="84"/>
      <c r="I297" s="84"/>
      <c r="J297" s="84"/>
      <c r="K297" s="10"/>
      <c r="L297" s="84"/>
      <c r="M297" s="84"/>
      <c r="N297" s="84"/>
      <c r="O297" s="84"/>
      <c r="P297" s="84"/>
      <c r="Q297" s="84"/>
      <c r="R297" s="84"/>
      <c r="S297" s="84"/>
      <c r="T297" s="84"/>
      <c r="U297" s="84"/>
      <c r="V297" s="84"/>
      <c r="W297" s="84"/>
      <c r="X297" s="86"/>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row>
    <row r="298" spans="2:63" x14ac:dyDescent="0.2">
      <c r="B298" s="84"/>
      <c r="C298" s="84"/>
      <c r="D298" s="84"/>
      <c r="E298" s="84"/>
      <c r="F298" s="84"/>
      <c r="G298" s="84"/>
      <c r="H298" s="84"/>
      <c r="I298" s="84"/>
      <c r="J298" s="84"/>
      <c r="K298" s="10"/>
      <c r="L298" s="84"/>
      <c r="M298" s="84"/>
      <c r="N298" s="84"/>
      <c r="O298" s="84"/>
      <c r="P298" s="84"/>
      <c r="Q298" s="84"/>
      <c r="R298" s="84"/>
      <c r="S298" s="84"/>
      <c r="T298" s="84"/>
      <c r="U298" s="84"/>
      <c r="V298" s="84"/>
      <c r="W298" s="84"/>
      <c r="X298" s="86"/>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row>
    <row r="299" spans="2:63" x14ac:dyDescent="0.2">
      <c r="B299" s="84"/>
      <c r="C299" s="84"/>
      <c r="D299" s="84"/>
      <c r="E299" s="84"/>
      <c r="F299" s="84"/>
      <c r="G299" s="84"/>
      <c r="H299" s="84"/>
      <c r="I299" s="84"/>
      <c r="J299" s="84"/>
      <c r="K299" s="10"/>
      <c r="L299" s="84"/>
      <c r="M299" s="84"/>
      <c r="N299" s="84"/>
      <c r="O299" s="84"/>
      <c r="P299" s="84"/>
      <c r="Q299" s="84"/>
      <c r="R299" s="84"/>
      <c r="S299" s="84"/>
      <c r="T299" s="84"/>
      <c r="U299" s="84"/>
      <c r="V299" s="84"/>
      <c r="W299" s="84"/>
      <c r="X299" s="86"/>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row>
    <row r="300" spans="2:63" x14ac:dyDescent="0.2">
      <c r="B300" s="84"/>
      <c r="C300" s="84"/>
      <c r="D300" s="84"/>
      <c r="E300" s="84"/>
      <c r="F300" s="84"/>
      <c r="G300" s="84"/>
      <c r="H300" s="84"/>
      <c r="I300" s="84"/>
      <c r="J300" s="84"/>
      <c r="K300" s="10"/>
      <c r="L300" s="84"/>
      <c r="M300" s="84"/>
      <c r="N300" s="84"/>
      <c r="O300" s="84"/>
      <c r="P300" s="84"/>
      <c r="Q300" s="84"/>
      <c r="R300" s="84"/>
      <c r="S300" s="84"/>
      <c r="T300" s="84"/>
      <c r="U300" s="84"/>
      <c r="V300" s="84"/>
      <c r="W300" s="84"/>
      <c r="X300" s="86"/>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row>
    <row r="301" spans="2:63" x14ac:dyDescent="0.2">
      <c r="B301" s="84"/>
      <c r="C301" s="84"/>
      <c r="D301" s="84"/>
      <c r="E301" s="84"/>
      <c r="F301" s="84"/>
      <c r="G301" s="84"/>
      <c r="H301" s="84"/>
      <c r="I301" s="84"/>
      <c r="J301" s="84"/>
      <c r="K301" s="10"/>
      <c r="L301" s="84"/>
      <c r="M301" s="84"/>
      <c r="N301" s="84"/>
      <c r="O301" s="84"/>
      <c r="P301" s="84"/>
      <c r="Q301" s="84"/>
      <c r="R301" s="84"/>
      <c r="S301" s="84"/>
      <c r="T301" s="84"/>
      <c r="U301" s="84"/>
      <c r="V301" s="84"/>
      <c r="W301" s="84"/>
      <c r="X301" s="86"/>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row>
    <row r="302" spans="2:63" x14ac:dyDescent="0.2">
      <c r="B302" s="84"/>
      <c r="C302" s="84"/>
      <c r="D302" s="84"/>
      <c r="E302" s="84"/>
      <c r="F302" s="84"/>
      <c r="G302" s="84"/>
      <c r="H302" s="84"/>
      <c r="I302" s="84"/>
      <c r="J302" s="84"/>
      <c r="K302" s="10"/>
      <c r="L302" s="84"/>
      <c r="M302" s="84"/>
      <c r="N302" s="84"/>
      <c r="O302" s="84"/>
      <c r="P302" s="84"/>
      <c r="Q302" s="84"/>
      <c r="R302" s="84"/>
      <c r="S302" s="84"/>
      <c r="T302" s="84"/>
      <c r="U302" s="84"/>
      <c r="V302" s="84"/>
      <c r="W302" s="84"/>
      <c r="X302" s="86"/>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row>
    <row r="303" spans="2:63" x14ac:dyDescent="0.2">
      <c r="B303" s="84"/>
      <c r="C303" s="84"/>
      <c r="D303" s="84"/>
      <c r="E303" s="84"/>
      <c r="F303" s="84"/>
      <c r="G303" s="84"/>
      <c r="H303" s="84"/>
      <c r="I303" s="84"/>
      <c r="J303" s="84"/>
      <c r="K303" s="10"/>
      <c r="L303" s="84"/>
      <c r="M303" s="84"/>
      <c r="N303" s="84"/>
      <c r="O303" s="84"/>
      <c r="P303" s="84"/>
      <c r="Q303" s="84"/>
      <c r="R303" s="84"/>
      <c r="S303" s="84"/>
      <c r="T303" s="84"/>
      <c r="U303" s="84"/>
      <c r="V303" s="84"/>
      <c r="W303" s="84"/>
      <c r="X303" s="86"/>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c r="BH303" s="10"/>
      <c r="BI303" s="10"/>
      <c r="BJ303" s="10"/>
      <c r="BK303" s="10"/>
    </row>
    <row r="304" spans="2:63" x14ac:dyDescent="0.2">
      <c r="B304" s="84"/>
      <c r="C304" s="84"/>
      <c r="D304" s="84"/>
      <c r="E304" s="84"/>
      <c r="F304" s="84"/>
      <c r="G304" s="84"/>
      <c r="H304" s="84"/>
      <c r="I304" s="84"/>
      <c r="J304" s="84"/>
      <c r="K304" s="10"/>
      <c r="L304" s="84"/>
      <c r="M304" s="84"/>
      <c r="N304" s="84"/>
      <c r="O304" s="84"/>
      <c r="P304" s="84"/>
      <c r="Q304" s="84"/>
      <c r="R304" s="84"/>
      <c r="S304" s="84"/>
      <c r="T304" s="84"/>
      <c r="U304" s="84"/>
      <c r="V304" s="84"/>
      <c r="W304" s="84"/>
      <c r="X304" s="86"/>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c r="BH304" s="10"/>
      <c r="BI304" s="10"/>
      <c r="BJ304" s="10"/>
      <c r="BK304" s="10"/>
    </row>
    <row r="305" spans="2:63" x14ac:dyDescent="0.2">
      <c r="B305" s="84"/>
      <c r="C305" s="84"/>
      <c r="D305" s="84"/>
      <c r="E305" s="84"/>
      <c r="F305" s="84"/>
      <c r="G305" s="84"/>
      <c r="H305" s="84"/>
      <c r="I305" s="84"/>
      <c r="J305" s="84"/>
      <c r="K305" s="10"/>
      <c r="L305" s="84"/>
      <c r="M305" s="84"/>
      <c r="N305" s="84"/>
      <c r="O305" s="84"/>
      <c r="P305" s="84"/>
      <c r="Q305" s="84"/>
      <c r="R305" s="84"/>
      <c r="S305" s="84"/>
      <c r="T305" s="84"/>
      <c r="U305" s="84"/>
      <c r="V305" s="84"/>
      <c r="W305" s="84"/>
      <c r="X305" s="86"/>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c r="BH305" s="10"/>
      <c r="BI305" s="10"/>
      <c r="BJ305" s="10"/>
      <c r="BK305" s="10"/>
    </row>
    <row r="306" spans="2:63" x14ac:dyDescent="0.2">
      <c r="B306" s="84"/>
      <c r="C306" s="84"/>
      <c r="D306" s="84"/>
      <c r="E306" s="84"/>
      <c r="F306" s="84"/>
      <c r="G306" s="84"/>
      <c r="H306" s="84"/>
      <c r="I306" s="84"/>
      <c r="J306" s="84"/>
      <c r="K306" s="10"/>
      <c r="L306" s="84"/>
      <c r="M306" s="84"/>
      <c r="N306" s="84"/>
      <c r="O306" s="84"/>
      <c r="P306" s="84"/>
      <c r="Q306" s="84"/>
      <c r="R306" s="84"/>
      <c r="S306" s="84"/>
      <c r="T306" s="84"/>
      <c r="U306" s="84"/>
      <c r="V306" s="84"/>
      <c r="W306" s="84"/>
      <c r="X306" s="86"/>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c r="BH306" s="10"/>
      <c r="BI306" s="10"/>
      <c r="BJ306" s="10"/>
      <c r="BK306" s="10"/>
    </row>
    <row r="307" spans="2:63" x14ac:dyDescent="0.2">
      <c r="B307" s="84"/>
      <c r="C307" s="84"/>
      <c r="D307" s="84"/>
      <c r="E307" s="84"/>
      <c r="F307" s="84"/>
      <c r="G307" s="84"/>
      <c r="H307" s="84"/>
      <c r="I307" s="84"/>
      <c r="J307" s="84"/>
      <c r="K307" s="10"/>
      <c r="L307" s="84"/>
      <c r="M307" s="84"/>
      <c r="N307" s="84"/>
      <c r="O307" s="84"/>
      <c r="P307" s="84"/>
      <c r="Q307" s="84"/>
      <c r="R307" s="84"/>
      <c r="S307" s="84"/>
      <c r="T307" s="84"/>
      <c r="U307" s="84"/>
      <c r="V307" s="84"/>
      <c r="W307" s="84"/>
      <c r="X307" s="86"/>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c r="BH307" s="10"/>
      <c r="BI307" s="10"/>
      <c r="BJ307" s="10"/>
      <c r="BK307" s="10"/>
    </row>
    <row r="308" spans="2:63" x14ac:dyDescent="0.2">
      <c r="B308" s="84"/>
      <c r="C308" s="84"/>
      <c r="D308" s="84"/>
      <c r="E308" s="84"/>
      <c r="F308" s="84"/>
      <c r="G308" s="84"/>
      <c r="H308" s="84"/>
      <c r="I308" s="84"/>
      <c r="J308" s="84"/>
      <c r="K308" s="10"/>
      <c r="L308" s="84"/>
      <c r="M308" s="84"/>
      <c r="N308" s="84"/>
      <c r="O308" s="84"/>
      <c r="P308" s="84"/>
      <c r="Q308" s="84"/>
      <c r="R308" s="84"/>
      <c r="S308" s="84"/>
      <c r="T308" s="84"/>
      <c r="U308" s="84"/>
      <c r="V308" s="84"/>
      <c r="W308" s="84"/>
      <c r="X308" s="86"/>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c r="BH308" s="10"/>
      <c r="BI308" s="10"/>
      <c r="BJ308" s="10"/>
      <c r="BK308" s="10"/>
    </row>
    <row r="309" spans="2:63" x14ac:dyDescent="0.2">
      <c r="B309" s="84"/>
      <c r="C309" s="84"/>
      <c r="D309" s="84"/>
      <c r="E309" s="84"/>
      <c r="F309" s="84"/>
      <c r="G309" s="84"/>
      <c r="H309" s="84"/>
      <c r="I309" s="84"/>
      <c r="J309" s="84"/>
      <c r="K309" s="10"/>
      <c r="L309" s="84"/>
      <c r="M309" s="84"/>
      <c r="N309" s="84"/>
      <c r="O309" s="84"/>
      <c r="P309" s="84"/>
      <c r="Q309" s="84"/>
      <c r="R309" s="84"/>
      <c r="S309" s="84"/>
      <c r="T309" s="84"/>
      <c r="U309" s="84"/>
      <c r="V309" s="84"/>
      <c r="W309" s="84"/>
      <c r="X309" s="86"/>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c r="BH309" s="10"/>
      <c r="BI309" s="10"/>
      <c r="BJ309" s="10"/>
      <c r="BK309" s="10"/>
    </row>
    <row r="310" spans="2:63" x14ac:dyDescent="0.2">
      <c r="B310" s="84"/>
      <c r="C310" s="84"/>
      <c r="D310" s="84"/>
      <c r="E310" s="84"/>
      <c r="F310" s="84"/>
      <c r="G310" s="84"/>
      <c r="H310" s="84"/>
      <c r="I310" s="84"/>
      <c r="J310" s="84"/>
      <c r="K310" s="10"/>
      <c r="L310" s="84"/>
      <c r="M310" s="84"/>
      <c r="N310" s="84"/>
      <c r="O310" s="84"/>
      <c r="P310" s="84"/>
      <c r="Q310" s="84"/>
      <c r="R310" s="84"/>
      <c r="S310" s="84"/>
      <c r="T310" s="84"/>
      <c r="U310" s="84"/>
      <c r="V310" s="84"/>
      <c r="W310" s="84"/>
      <c r="X310" s="86"/>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c r="BG310" s="10"/>
      <c r="BH310" s="10"/>
      <c r="BI310" s="10"/>
      <c r="BJ310" s="10"/>
      <c r="BK310" s="10"/>
    </row>
    <row r="311" spans="2:63" x14ac:dyDescent="0.2">
      <c r="B311" s="84"/>
      <c r="C311" s="84"/>
      <c r="D311" s="84"/>
      <c r="E311" s="84"/>
      <c r="F311" s="84"/>
      <c r="G311" s="84"/>
      <c r="H311" s="84"/>
      <c r="I311" s="84"/>
      <c r="J311" s="84"/>
      <c r="K311" s="10"/>
      <c r="L311" s="84"/>
      <c r="M311" s="84"/>
      <c r="N311" s="84"/>
      <c r="O311" s="84"/>
      <c r="P311" s="84"/>
      <c r="Q311" s="84"/>
      <c r="R311" s="84"/>
      <c r="S311" s="84"/>
      <c r="T311" s="84"/>
      <c r="U311" s="84"/>
      <c r="V311" s="84"/>
      <c r="W311" s="84"/>
      <c r="X311" s="86"/>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c r="BH311" s="10"/>
      <c r="BI311" s="10"/>
      <c r="BJ311" s="10"/>
      <c r="BK311" s="10"/>
    </row>
    <row r="312" spans="2:63" x14ac:dyDescent="0.2">
      <c r="B312" s="84"/>
      <c r="C312" s="84"/>
      <c r="D312" s="84"/>
      <c r="E312" s="84"/>
      <c r="F312" s="84"/>
      <c r="G312" s="84"/>
      <c r="H312" s="84"/>
      <c r="I312" s="84"/>
      <c r="J312" s="84"/>
      <c r="K312" s="10"/>
      <c r="L312" s="84"/>
      <c r="M312" s="84"/>
      <c r="N312" s="84"/>
      <c r="O312" s="84"/>
      <c r="P312" s="84"/>
      <c r="Q312" s="84"/>
      <c r="R312" s="84"/>
      <c r="S312" s="84"/>
      <c r="T312" s="84"/>
      <c r="U312" s="84"/>
      <c r="V312" s="84"/>
      <c r="W312" s="84"/>
      <c r="X312" s="86"/>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c r="BH312" s="10"/>
      <c r="BI312" s="10"/>
      <c r="BJ312" s="10"/>
      <c r="BK312" s="10"/>
    </row>
    <row r="313" spans="2:63" x14ac:dyDescent="0.2">
      <c r="B313" s="84"/>
      <c r="C313" s="84"/>
      <c r="D313" s="84"/>
      <c r="E313" s="84"/>
      <c r="F313" s="84"/>
      <c r="G313" s="84"/>
      <c r="H313" s="84"/>
      <c r="I313" s="84"/>
      <c r="J313" s="84"/>
      <c r="K313" s="10"/>
      <c r="L313" s="84"/>
      <c r="M313" s="84"/>
      <c r="N313" s="84"/>
      <c r="O313" s="84"/>
      <c r="P313" s="84"/>
      <c r="Q313" s="84"/>
      <c r="R313" s="84"/>
      <c r="S313" s="84"/>
      <c r="T313" s="84"/>
      <c r="U313" s="84"/>
      <c r="V313" s="84"/>
      <c r="W313" s="84"/>
      <c r="X313" s="86"/>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c r="BH313" s="10"/>
      <c r="BI313" s="10"/>
      <c r="BJ313" s="10"/>
      <c r="BK313" s="10"/>
    </row>
    <row r="314" spans="2:63" x14ac:dyDescent="0.2">
      <c r="B314" s="84"/>
      <c r="C314" s="84"/>
      <c r="D314" s="84"/>
      <c r="E314" s="84"/>
      <c r="F314" s="84"/>
      <c r="G314" s="84"/>
      <c r="H314" s="84"/>
      <c r="I314" s="84"/>
      <c r="J314" s="84"/>
      <c r="K314" s="10"/>
      <c r="L314" s="84"/>
      <c r="M314" s="84"/>
      <c r="N314" s="84"/>
      <c r="O314" s="84"/>
      <c r="P314" s="84"/>
      <c r="Q314" s="84"/>
      <c r="R314" s="84"/>
      <c r="S314" s="84"/>
      <c r="T314" s="84"/>
      <c r="U314" s="84"/>
      <c r="V314" s="84"/>
      <c r="W314" s="84"/>
      <c r="X314" s="86"/>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row>
    <row r="315" spans="2:63" x14ac:dyDescent="0.2">
      <c r="B315" s="84"/>
      <c r="C315" s="84"/>
      <c r="D315" s="84"/>
      <c r="E315" s="84"/>
      <c r="F315" s="84"/>
      <c r="G315" s="84"/>
      <c r="H315" s="84"/>
      <c r="I315" s="84"/>
      <c r="J315" s="84"/>
      <c r="K315" s="10"/>
      <c r="L315" s="84"/>
      <c r="M315" s="84"/>
      <c r="N315" s="84"/>
      <c r="O315" s="84"/>
      <c r="P315" s="84"/>
      <c r="Q315" s="84"/>
      <c r="R315" s="84"/>
      <c r="S315" s="84"/>
      <c r="T315" s="84"/>
      <c r="U315" s="84"/>
      <c r="V315" s="84"/>
      <c r="W315" s="84"/>
      <c r="X315" s="86"/>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c r="BH315" s="10"/>
      <c r="BI315" s="10"/>
      <c r="BJ315" s="10"/>
      <c r="BK315" s="10"/>
    </row>
    <row r="316" spans="2:63" x14ac:dyDescent="0.2">
      <c r="B316" s="84"/>
      <c r="C316" s="84"/>
      <c r="D316" s="84"/>
      <c r="E316" s="84"/>
      <c r="F316" s="84"/>
      <c r="G316" s="84"/>
      <c r="H316" s="84"/>
      <c r="I316" s="84"/>
      <c r="J316" s="84"/>
      <c r="K316" s="10"/>
      <c r="L316" s="84"/>
      <c r="M316" s="84"/>
      <c r="N316" s="84"/>
      <c r="O316" s="84"/>
      <c r="P316" s="84"/>
      <c r="Q316" s="84"/>
      <c r="R316" s="84"/>
      <c r="S316" s="84"/>
      <c r="T316" s="84"/>
      <c r="U316" s="84"/>
      <c r="V316" s="84"/>
      <c r="W316" s="84"/>
      <c r="X316" s="86"/>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10"/>
      <c r="BH316" s="10"/>
      <c r="BI316" s="10"/>
      <c r="BJ316" s="10"/>
      <c r="BK316" s="10"/>
    </row>
    <row r="317" spans="2:63" x14ac:dyDescent="0.2">
      <c r="B317" s="84"/>
      <c r="C317" s="84"/>
      <c r="D317" s="84"/>
      <c r="E317" s="84"/>
      <c r="F317" s="84"/>
      <c r="G317" s="84"/>
      <c r="H317" s="84"/>
      <c r="I317" s="84"/>
      <c r="J317" s="84"/>
      <c r="K317" s="10"/>
      <c r="L317" s="84"/>
      <c r="M317" s="84"/>
      <c r="N317" s="84"/>
      <c r="O317" s="84"/>
      <c r="P317" s="84"/>
      <c r="Q317" s="84"/>
      <c r="R317" s="84"/>
      <c r="S317" s="84"/>
      <c r="T317" s="84"/>
      <c r="U317" s="84"/>
      <c r="V317" s="84"/>
      <c r="W317" s="84"/>
      <c r="X317" s="86"/>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c r="BG317" s="10"/>
      <c r="BH317" s="10"/>
      <c r="BI317" s="10"/>
      <c r="BJ317" s="10"/>
      <c r="BK317" s="10"/>
    </row>
    <row r="318" spans="2:63" x14ac:dyDescent="0.2">
      <c r="B318" s="84"/>
      <c r="C318" s="84"/>
      <c r="D318" s="84"/>
      <c r="E318" s="84"/>
      <c r="F318" s="84"/>
      <c r="G318" s="84"/>
      <c r="H318" s="84"/>
      <c r="I318" s="84"/>
      <c r="J318" s="84"/>
      <c r="K318" s="10"/>
      <c r="L318" s="84"/>
      <c r="M318" s="84"/>
      <c r="N318" s="84"/>
      <c r="O318" s="84"/>
      <c r="P318" s="84"/>
      <c r="Q318" s="84"/>
      <c r="R318" s="84"/>
      <c r="S318" s="84"/>
      <c r="T318" s="84"/>
      <c r="U318" s="84"/>
      <c r="V318" s="84"/>
      <c r="W318" s="84"/>
      <c r="X318" s="86"/>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row>
    <row r="319" spans="2:63" x14ac:dyDescent="0.2">
      <c r="B319" s="84"/>
      <c r="C319" s="84"/>
      <c r="D319" s="84"/>
      <c r="E319" s="84"/>
      <c r="F319" s="84"/>
      <c r="G319" s="84"/>
      <c r="H319" s="84"/>
      <c r="I319" s="84"/>
      <c r="J319" s="84"/>
      <c r="K319" s="10"/>
      <c r="L319" s="84"/>
      <c r="M319" s="84"/>
      <c r="N319" s="84"/>
      <c r="O319" s="84"/>
      <c r="P319" s="84"/>
      <c r="Q319" s="84"/>
      <c r="R319" s="84"/>
      <c r="S319" s="84"/>
      <c r="T319" s="84"/>
      <c r="U319" s="84"/>
      <c r="V319" s="84"/>
      <c r="W319" s="84"/>
      <c r="X319" s="86"/>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s="10"/>
      <c r="BG319" s="10"/>
      <c r="BH319" s="10"/>
      <c r="BI319" s="10"/>
      <c r="BJ319" s="10"/>
      <c r="BK319" s="10"/>
    </row>
    <row r="320" spans="2:63" x14ac:dyDescent="0.2">
      <c r="B320" s="84"/>
      <c r="C320" s="84"/>
      <c r="D320" s="84"/>
      <c r="E320" s="84"/>
      <c r="F320" s="84"/>
      <c r="G320" s="84"/>
      <c r="H320" s="84"/>
      <c r="I320" s="84"/>
      <c r="J320" s="84"/>
      <c r="K320" s="10"/>
      <c r="L320" s="84"/>
      <c r="M320" s="84"/>
      <c r="N320" s="84"/>
      <c r="O320" s="84"/>
      <c r="P320" s="84"/>
      <c r="Q320" s="84"/>
      <c r="R320" s="84"/>
      <c r="S320" s="84"/>
      <c r="T320" s="84"/>
      <c r="U320" s="84"/>
      <c r="V320" s="84"/>
      <c r="W320" s="84"/>
      <c r="X320" s="86"/>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c r="BH320" s="10"/>
      <c r="BI320" s="10"/>
      <c r="BJ320" s="10"/>
      <c r="BK320" s="10"/>
    </row>
    <row r="321" spans="2:63" x14ac:dyDescent="0.2">
      <c r="B321" s="84"/>
      <c r="C321" s="84"/>
      <c r="D321" s="84"/>
      <c r="E321" s="84"/>
      <c r="F321" s="84"/>
      <c r="G321" s="84"/>
      <c r="H321" s="84"/>
      <c r="I321" s="84"/>
      <c r="J321" s="84"/>
      <c r="K321" s="10"/>
      <c r="L321" s="84"/>
      <c r="M321" s="84"/>
      <c r="N321" s="84"/>
      <c r="O321" s="84"/>
      <c r="P321" s="84"/>
      <c r="Q321" s="84"/>
      <c r="R321" s="84"/>
      <c r="S321" s="84"/>
      <c r="T321" s="84"/>
      <c r="U321" s="84"/>
      <c r="V321" s="84"/>
      <c r="W321" s="84"/>
      <c r="X321" s="86"/>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s="10"/>
      <c r="BG321" s="10"/>
      <c r="BH321" s="10"/>
      <c r="BI321" s="10"/>
      <c r="BJ321" s="10"/>
      <c r="BK321" s="10"/>
    </row>
    <row r="322" spans="2:63" x14ac:dyDescent="0.2">
      <c r="B322" s="84"/>
      <c r="C322" s="84"/>
      <c r="D322" s="84"/>
      <c r="E322" s="84"/>
      <c r="F322" s="84"/>
      <c r="G322" s="84"/>
      <c r="H322" s="84"/>
      <c r="I322" s="84"/>
      <c r="J322" s="84"/>
      <c r="K322" s="10"/>
      <c r="L322" s="84"/>
      <c r="M322" s="84"/>
      <c r="N322" s="84"/>
      <c r="O322" s="84"/>
      <c r="P322" s="84"/>
      <c r="Q322" s="84"/>
      <c r="R322" s="84"/>
      <c r="S322" s="84"/>
      <c r="T322" s="84"/>
      <c r="U322" s="84"/>
      <c r="V322" s="84"/>
      <c r="W322" s="84"/>
      <c r="X322" s="86"/>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c r="BG322" s="10"/>
      <c r="BH322" s="10"/>
      <c r="BI322" s="10"/>
      <c r="BJ322" s="10"/>
      <c r="BK322" s="10"/>
    </row>
    <row r="323" spans="2:63" x14ac:dyDescent="0.2">
      <c r="B323" s="84"/>
      <c r="C323" s="84"/>
      <c r="D323" s="84"/>
      <c r="E323" s="84"/>
      <c r="F323" s="84"/>
      <c r="G323" s="84"/>
      <c r="H323" s="84"/>
      <c r="I323" s="84"/>
      <c r="J323" s="84"/>
      <c r="K323" s="10"/>
      <c r="L323" s="84"/>
      <c r="M323" s="84"/>
      <c r="N323" s="84"/>
      <c r="O323" s="84"/>
      <c r="P323" s="84"/>
      <c r="Q323" s="84"/>
      <c r="R323" s="84"/>
      <c r="S323" s="84"/>
      <c r="T323" s="84"/>
      <c r="U323" s="84"/>
      <c r="V323" s="84"/>
      <c r="W323" s="84"/>
      <c r="X323" s="86"/>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AY323" s="10"/>
      <c r="AZ323" s="10"/>
      <c r="BA323" s="10"/>
      <c r="BB323" s="10"/>
      <c r="BC323" s="10"/>
      <c r="BD323" s="10"/>
      <c r="BE323" s="10"/>
      <c r="BF323" s="10"/>
      <c r="BG323" s="10"/>
      <c r="BH323" s="10"/>
      <c r="BI323" s="10"/>
      <c r="BJ323" s="10"/>
      <c r="BK323" s="10"/>
    </row>
    <row r="324" spans="2:63" x14ac:dyDescent="0.2">
      <c r="B324" s="84"/>
      <c r="C324" s="84"/>
      <c r="D324" s="84"/>
      <c r="E324" s="84"/>
      <c r="F324" s="84"/>
      <c r="G324" s="84"/>
      <c r="H324" s="84"/>
      <c r="I324" s="84"/>
      <c r="J324" s="84"/>
      <c r="K324" s="10"/>
      <c r="L324" s="84"/>
      <c r="M324" s="84"/>
      <c r="N324" s="84"/>
      <c r="O324" s="84"/>
      <c r="P324" s="84"/>
      <c r="Q324" s="84"/>
      <c r="R324" s="84"/>
      <c r="S324" s="84"/>
      <c r="T324" s="84"/>
      <c r="U324" s="84"/>
      <c r="V324" s="84"/>
      <c r="W324" s="84"/>
      <c r="X324" s="86"/>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c r="BG324" s="10"/>
      <c r="BH324" s="10"/>
      <c r="BI324" s="10"/>
      <c r="BJ324" s="10"/>
      <c r="BK324" s="10"/>
    </row>
    <row r="325" spans="2:63" x14ac:dyDescent="0.2">
      <c r="B325" s="84"/>
      <c r="C325" s="84"/>
      <c r="D325" s="84"/>
      <c r="E325" s="84"/>
      <c r="F325" s="84"/>
      <c r="G325" s="84"/>
      <c r="H325" s="84"/>
      <c r="I325" s="84"/>
      <c r="J325" s="84"/>
      <c r="K325" s="10"/>
      <c r="L325" s="84"/>
      <c r="M325" s="84"/>
      <c r="N325" s="84"/>
      <c r="O325" s="84"/>
      <c r="P325" s="84"/>
      <c r="Q325" s="84"/>
      <c r="R325" s="84"/>
      <c r="S325" s="84"/>
      <c r="T325" s="84"/>
      <c r="U325" s="84"/>
      <c r="V325" s="84"/>
      <c r="W325" s="84"/>
      <c r="X325" s="86"/>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c r="BG325" s="10"/>
      <c r="BH325" s="10"/>
      <c r="BI325" s="10"/>
      <c r="BJ325" s="10"/>
      <c r="BK325" s="10"/>
    </row>
    <row r="326" spans="2:63" x14ac:dyDescent="0.2">
      <c r="B326" s="10"/>
      <c r="C326" s="10"/>
      <c r="D326" s="10"/>
      <c r="E326" s="10"/>
      <c r="F326" s="10"/>
      <c r="G326" s="10"/>
      <c r="H326" s="10"/>
      <c r="I326" s="10"/>
      <c r="J326" s="10"/>
      <c r="K326" s="10"/>
      <c r="L326" s="10"/>
      <c r="M326" s="10"/>
      <c r="N326" s="10"/>
      <c r="O326" s="10"/>
      <c r="P326" s="10"/>
      <c r="Q326" s="10"/>
      <c r="R326" s="10"/>
      <c r="S326" s="10"/>
      <c r="T326" s="10"/>
      <c r="U326" s="10"/>
      <c r="V326" s="10"/>
      <c r="W326" s="10"/>
      <c r="X326" s="11"/>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10"/>
      <c r="BH326" s="10"/>
      <c r="BI326" s="10"/>
      <c r="BJ326" s="10"/>
      <c r="BK326" s="10"/>
    </row>
    <row r="327" spans="2:63" x14ac:dyDescent="0.2">
      <c r="B327" s="10"/>
      <c r="C327" s="10"/>
      <c r="D327" s="10"/>
      <c r="E327" s="10"/>
      <c r="F327" s="10"/>
      <c r="G327" s="10"/>
      <c r="H327" s="10"/>
      <c r="I327" s="10"/>
      <c r="J327" s="10"/>
      <c r="K327" s="10"/>
      <c r="L327" s="10"/>
      <c r="M327" s="10"/>
      <c r="N327" s="10"/>
      <c r="O327" s="10"/>
      <c r="P327" s="10"/>
      <c r="Q327" s="10"/>
      <c r="R327" s="10"/>
      <c r="S327" s="10"/>
      <c r="T327" s="10"/>
      <c r="U327" s="10"/>
      <c r="V327" s="10"/>
      <c r="W327" s="10"/>
      <c r="X327" s="11"/>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10"/>
      <c r="BF327" s="10"/>
      <c r="BG327" s="10"/>
      <c r="BH327" s="10"/>
      <c r="BI327" s="10"/>
      <c r="BJ327" s="10"/>
      <c r="BK327" s="10"/>
    </row>
    <row r="328" spans="2:63" x14ac:dyDescent="0.2">
      <c r="B328" s="10"/>
      <c r="C328" s="10"/>
      <c r="D328" s="10"/>
      <c r="E328" s="10"/>
      <c r="F328" s="10"/>
      <c r="G328" s="10"/>
      <c r="H328" s="10"/>
      <c r="I328" s="10"/>
      <c r="J328" s="10"/>
      <c r="K328" s="10"/>
      <c r="L328" s="10"/>
      <c r="M328" s="10"/>
      <c r="N328" s="10"/>
      <c r="O328" s="10"/>
      <c r="P328" s="10"/>
      <c r="Q328" s="10"/>
      <c r="R328" s="10"/>
      <c r="S328" s="10"/>
      <c r="T328" s="10"/>
      <c r="U328" s="10"/>
      <c r="V328" s="10"/>
      <c r="W328" s="10"/>
      <c r="X328" s="11"/>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10"/>
      <c r="BH328" s="10"/>
      <c r="BI328" s="10"/>
      <c r="BJ328" s="10"/>
      <c r="BK328" s="10"/>
    </row>
    <row r="329" spans="2:63" x14ac:dyDescent="0.2">
      <c r="B329" s="10"/>
      <c r="C329" s="10"/>
      <c r="D329" s="10"/>
      <c r="E329" s="10"/>
      <c r="F329" s="10"/>
      <c r="G329" s="10"/>
      <c r="H329" s="10"/>
      <c r="I329" s="10"/>
      <c r="J329" s="10"/>
      <c r="K329" s="10"/>
      <c r="L329" s="10"/>
      <c r="M329" s="10"/>
      <c r="N329" s="10"/>
      <c r="O329" s="10"/>
      <c r="P329" s="10"/>
      <c r="Q329" s="10"/>
      <c r="R329" s="10"/>
      <c r="S329" s="10"/>
      <c r="T329" s="10"/>
      <c r="U329" s="10"/>
      <c r="V329" s="10"/>
      <c r="W329" s="10"/>
      <c r="X329" s="11"/>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c r="BF329" s="10"/>
      <c r="BG329" s="10"/>
      <c r="BH329" s="10"/>
      <c r="BI329" s="10"/>
      <c r="BJ329" s="10"/>
      <c r="BK329" s="10"/>
    </row>
    <row r="330" spans="2:63" x14ac:dyDescent="0.2">
      <c r="B330" s="10"/>
      <c r="C330" s="10"/>
      <c r="D330" s="10"/>
      <c r="E330" s="10"/>
      <c r="F330" s="10"/>
      <c r="G330" s="10"/>
      <c r="H330" s="10"/>
      <c r="I330" s="10"/>
      <c r="J330" s="10"/>
      <c r="K330" s="10"/>
      <c r="L330" s="10"/>
      <c r="M330" s="10"/>
      <c r="N330" s="10"/>
      <c r="O330" s="10"/>
      <c r="P330" s="10"/>
      <c r="Q330" s="10"/>
      <c r="R330" s="10"/>
      <c r="S330" s="10"/>
      <c r="T330" s="10"/>
      <c r="U330" s="10"/>
      <c r="V330" s="10"/>
      <c r="W330" s="10"/>
      <c r="X330" s="11"/>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c r="BH330" s="10"/>
      <c r="BI330" s="10"/>
      <c r="BJ330" s="10"/>
      <c r="BK330" s="10"/>
    </row>
    <row r="331" spans="2:63" x14ac:dyDescent="0.2">
      <c r="B331" s="10"/>
      <c r="C331" s="10"/>
      <c r="D331" s="10"/>
      <c r="E331" s="10"/>
      <c r="F331" s="10"/>
      <c r="G331" s="10"/>
      <c r="H331" s="10"/>
      <c r="I331" s="10"/>
      <c r="J331" s="10"/>
      <c r="K331" s="10"/>
      <c r="L331" s="10"/>
      <c r="M331" s="10"/>
      <c r="N331" s="10"/>
      <c r="O331" s="10"/>
      <c r="P331" s="10"/>
      <c r="Q331" s="10"/>
      <c r="R331" s="10"/>
      <c r="S331" s="10"/>
      <c r="T331" s="10"/>
      <c r="U331" s="10"/>
      <c r="V331" s="10"/>
      <c r="W331" s="10"/>
      <c r="X331" s="11"/>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c r="BG331" s="10"/>
      <c r="BH331" s="10"/>
      <c r="BI331" s="10"/>
      <c r="BJ331" s="10"/>
      <c r="BK331" s="10"/>
    </row>
    <row r="332" spans="2:63" x14ac:dyDescent="0.2">
      <c r="B332" s="10"/>
      <c r="C332" s="10"/>
      <c r="D332" s="10"/>
      <c r="E332" s="10"/>
      <c r="F332" s="10"/>
      <c r="G332" s="10"/>
      <c r="H332" s="10"/>
      <c r="I332" s="10"/>
      <c r="J332" s="10"/>
      <c r="K332" s="10"/>
      <c r="L332" s="10"/>
      <c r="M332" s="10"/>
      <c r="N332" s="10"/>
      <c r="O332" s="10"/>
      <c r="P332" s="10"/>
      <c r="Q332" s="10"/>
      <c r="R332" s="10"/>
      <c r="S332" s="10"/>
      <c r="T332" s="10"/>
      <c r="U332" s="10"/>
      <c r="V332" s="10"/>
      <c r="W332" s="10"/>
      <c r="X332" s="11"/>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10"/>
      <c r="BF332" s="10"/>
      <c r="BG332" s="10"/>
      <c r="BH332" s="10"/>
      <c r="BI332" s="10"/>
      <c r="BJ332" s="10"/>
      <c r="BK332" s="10"/>
    </row>
    <row r="333" spans="2:63" x14ac:dyDescent="0.2">
      <c r="B333" s="10"/>
      <c r="C333" s="10"/>
      <c r="D333" s="10"/>
      <c r="E333" s="10"/>
      <c r="F333" s="10"/>
      <c r="G333" s="10"/>
      <c r="H333" s="10"/>
      <c r="I333" s="10"/>
      <c r="J333" s="10"/>
      <c r="K333" s="10"/>
      <c r="L333" s="10"/>
      <c r="M333" s="10"/>
      <c r="N333" s="10"/>
      <c r="O333" s="10"/>
      <c r="P333" s="10"/>
      <c r="Q333" s="10"/>
      <c r="R333" s="10"/>
      <c r="S333" s="10"/>
      <c r="T333" s="10"/>
      <c r="U333" s="10"/>
      <c r="V333" s="10"/>
      <c r="W333" s="10"/>
      <c r="X333" s="11"/>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10"/>
      <c r="BH333" s="10"/>
      <c r="BI333" s="10"/>
      <c r="BJ333" s="10"/>
      <c r="BK333" s="10"/>
    </row>
    <row r="334" spans="2:63" x14ac:dyDescent="0.2">
      <c r="B334" s="10"/>
      <c r="C334" s="10"/>
      <c r="D334" s="10"/>
      <c r="E334" s="10"/>
      <c r="F334" s="10"/>
      <c r="G334" s="10"/>
      <c r="H334" s="10"/>
      <c r="I334" s="10"/>
      <c r="J334" s="10"/>
      <c r="K334" s="10"/>
      <c r="L334" s="10"/>
      <c r="M334" s="10"/>
      <c r="N334" s="10"/>
      <c r="O334" s="10"/>
      <c r="P334" s="10"/>
      <c r="Q334" s="10"/>
      <c r="R334" s="10"/>
      <c r="S334" s="10"/>
      <c r="T334" s="10"/>
      <c r="U334" s="10"/>
      <c r="V334" s="10"/>
      <c r="W334" s="10"/>
      <c r="X334" s="11"/>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c r="BG334" s="10"/>
      <c r="BH334" s="10"/>
      <c r="BI334" s="10"/>
      <c r="BJ334" s="10"/>
      <c r="BK334" s="10"/>
    </row>
    <row r="335" spans="2:63" x14ac:dyDescent="0.2">
      <c r="B335" s="10"/>
      <c r="C335" s="10"/>
      <c r="D335" s="10"/>
      <c r="E335" s="10"/>
      <c r="F335" s="10"/>
      <c r="G335" s="10"/>
      <c r="H335" s="10"/>
      <c r="I335" s="10"/>
      <c r="J335" s="10"/>
      <c r="K335" s="10"/>
      <c r="L335" s="10"/>
      <c r="M335" s="10"/>
      <c r="N335" s="10"/>
      <c r="O335" s="10"/>
      <c r="P335" s="10"/>
      <c r="Q335" s="10"/>
      <c r="R335" s="10"/>
      <c r="S335" s="10"/>
      <c r="T335" s="10"/>
      <c r="U335" s="10"/>
      <c r="V335" s="10"/>
      <c r="W335" s="10"/>
      <c r="X335" s="11"/>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10"/>
      <c r="BH335" s="10"/>
      <c r="BI335" s="10"/>
      <c r="BJ335" s="10"/>
      <c r="BK335" s="10"/>
    </row>
    <row r="336" spans="2:63" x14ac:dyDescent="0.2">
      <c r="B336" s="10"/>
      <c r="C336" s="10"/>
      <c r="D336" s="10"/>
      <c r="E336" s="10"/>
      <c r="F336" s="10"/>
      <c r="G336" s="10"/>
      <c r="H336" s="10"/>
      <c r="I336" s="10"/>
      <c r="J336" s="10"/>
      <c r="K336" s="10"/>
      <c r="L336" s="10"/>
      <c r="M336" s="10"/>
      <c r="N336" s="10"/>
      <c r="O336" s="10"/>
      <c r="P336" s="10"/>
      <c r="Q336" s="10"/>
      <c r="R336" s="10"/>
      <c r="S336" s="10"/>
      <c r="T336" s="10"/>
      <c r="U336" s="10"/>
      <c r="V336" s="10"/>
      <c r="W336" s="10"/>
      <c r="X336" s="11"/>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s="10"/>
      <c r="BG336" s="10"/>
      <c r="BH336" s="10"/>
      <c r="BI336" s="10"/>
      <c r="BJ336" s="10"/>
      <c r="BK336" s="10"/>
    </row>
    <row r="337" spans="2:63" x14ac:dyDescent="0.2">
      <c r="B337" s="10"/>
      <c r="C337" s="10"/>
      <c r="D337" s="10"/>
      <c r="E337" s="10"/>
      <c r="F337" s="10"/>
      <c r="G337" s="10"/>
      <c r="H337" s="10"/>
      <c r="I337" s="10"/>
      <c r="J337" s="10"/>
      <c r="K337" s="10"/>
      <c r="L337" s="10"/>
      <c r="M337" s="10"/>
      <c r="N337" s="10"/>
      <c r="O337" s="10"/>
      <c r="P337" s="10"/>
      <c r="Q337" s="10"/>
      <c r="R337" s="10"/>
      <c r="S337" s="10"/>
      <c r="T337" s="10"/>
      <c r="U337" s="10"/>
      <c r="V337" s="10"/>
      <c r="W337" s="10"/>
      <c r="X337" s="11"/>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c r="BG337" s="10"/>
      <c r="BH337" s="10"/>
      <c r="BI337" s="10"/>
      <c r="BJ337" s="10"/>
      <c r="BK337" s="10"/>
    </row>
    <row r="338" spans="2:63" x14ac:dyDescent="0.2">
      <c r="B338" s="10"/>
      <c r="C338" s="10"/>
      <c r="D338" s="10"/>
      <c r="E338" s="10"/>
      <c r="F338" s="10"/>
      <c r="G338" s="10"/>
      <c r="H338" s="10"/>
      <c r="I338" s="10"/>
      <c r="J338" s="10"/>
      <c r="K338" s="10"/>
      <c r="L338" s="10"/>
      <c r="M338" s="10"/>
      <c r="N338" s="10"/>
      <c r="O338" s="10"/>
      <c r="P338" s="10"/>
      <c r="Q338" s="10"/>
      <c r="R338" s="10"/>
      <c r="S338" s="10"/>
      <c r="T338" s="10"/>
      <c r="U338" s="10"/>
      <c r="V338" s="10"/>
      <c r="W338" s="10"/>
      <c r="X338" s="11"/>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c r="BH338" s="10"/>
      <c r="BI338" s="10"/>
      <c r="BJ338" s="10"/>
      <c r="BK338" s="10"/>
    </row>
    <row r="339" spans="2:63" x14ac:dyDescent="0.2">
      <c r="B339" s="10"/>
      <c r="C339" s="10"/>
      <c r="D339" s="10"/>
      <c r="E339" s="10"/>
      <c r="F339" s="10"/>
      <c r="G339" s="10"/>
      <c r="H339" s="10"/>
      <c r="I339" s="10"/>
      <c r="J339" s="10"/>
      <c r="K339" s="10"/>
      <c r="L339" s="10"/>
      <c r="M339" s="10"/>
      <c r="N339" s="10"/>
      <c r="O339" s="10"/>
      <c r="P339" s="10"/>
      <c r="Q339" s="10"/>
      <c r="R339" s="10"/>
      <c r="S339" s="10"/>
      <c r="T339" s="10"/>
      <c r="U339" s="10"/>
      <c r="V339" s="10"/>
      <c r="W339" s="10"/>
      <c r="X339" s="11"/>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c r="BH339" s="10"/>
      <c r="BI339" s="10"/>
      <c r="BJ339" s="10"/>
      <c r="BK339" s="10"/>
    </row>
    <row r="340" spans="2:63" x14ac:dyDescent="0.2">
      <c r="B340" s="10"/>
      <c r="C340" s="10"/>
      <c r="D340" s="10"/>
      <c r="E340" s="10"/>
      <c r="F340" s="10"/>
      <c r="G340" s="10"/>
      <c r="H340" s="10"/>
      <c r="I340" s="10"/>
      <c r="J340" s="10"/>
      <c r="K340" s="10"/>
      <c r="L340" s="10"/>
      <c r="M340" s="10"/>
      <c r="N340" s="10"/>
      <c r="O340" s="10"/>
      <c r="P340" s="10"/>
      <c r="Q340" s="10"/>
      <c r="R340" s="10"/>
      <c r="S340" s="10"/>
      <c r="T340" s="10"/>
      <c r="U340" s="10"/>
      <c r="V340" s="10"/>
      <c r="W340" s="10"/>
      <c r="X340" s="11"/>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c r="BH340" s="10"/>
      <c r="BI340" s="10"/>
      <c r="BJ340" s="10"/>
      <c r="BK340" s="10"/>
    </row>
    <row r="341" spans="2:63" x14ac:dyDescent="0.2">
      <c r="B341" s="10"/>
      <c r="C341" s="10"/>
      <c r="D341" s="10"/>
      <c r="E341" s="10"/>
      <c r="F341" s="10"/>
      <c r="G341" s="10"/>
      <c r="H341" s="10"/>
      <c r="I341" s="10"/>
      <c r="J341" s="10"/>
      <c r="K341" s="10"/>
      <c r="L341" s="10"/>
      <c r="M341" s="10"/>
      <c r="N341" s="10"/>
      <c r="O341" s="10"/>
      <c r="P341" s="10"/>
      <c r="Q341" s="10"/>
      <c r="R341" s="10"/>
      <c r="S341" s="10"/>
      <c r="T341" s="10"/>
      <c r="U341" s="10"/>
      <c r="V341" s="10"/>
      <c r="W341" s="10"/>
      <c r="X341" s="11"/>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10"/>
      <c r="BH341" s="10"/>
      <c r="BI341" s="10"/>
      <c r="BJ341" s="10"/>
      <c r="BK341" s="10"/>
    </row>
    <row r="342" spans="2:63" x14ac:dyDescent="0.2">
      <c r="B342" s="10"/>
      <c r="C342" s="10"/>
      <c r="D342" s="10"/>
      <c r="E342" s="10"/>
      <c r="F342" s="10"/>
      <c r="G342" s="10"/>
      <c r="H342" s="10"/>
      <c r="I342" s="10"/>
      <c r="J342" s="10"/>
      <c r="K342" s="10"/>
      <c r="L342" s="10"/>
      <c r="M342" s="10"/>
      <c r="N342" s="10"/>
      <c r="O342" s="10"/>
      <c r="P342" s="10"/>
      <c r="Q342" s="10"/>
      <c r="R342" s="10"/>
      <c r="S342" s="10"/>
      <c r="T342" s="10"/>
      <c r="U342" s="10"/>
      <c r="V342" s="10"/>
      <c r="W342" s="10"/>
      <c r="X342" s="11"/>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c r="BG342" s="10"/>
      <c r="BH342" s="10"/>
      <c r="BI342" s="10"/>
      <c r="BJ342" s="10"/>
      <c r="BK342" s="10"/>
    </row>
    <row r="343" spans="2:63" x14ac:dyDescent="0.2">
      <c r="B343" s="10"/>
      <c r="C343" s="10"/>
      <c r="D343" s="10"/>
      <c r="E343" s="10"/>
      <c r="F343" s="10"/>
      <c r="G343" s="10"/>
      <c r="H343" s="10"/>
      <c r="I343" s="10"/>
      <c r="J343" s="10"/>
      <c r="K343" s="10"/>
      <c r="L343" s="10"/>
      <c r="M343" s="10"/>
      <c r="N343" s="10"/>
      <c r="O343" s="10"/>
      <c r="P343" s="10"/>
      <c r="Q343" s="10"/>
      <c r="R343" s="10"/>
      <c r="S343" s="10"/>
      <c r="T343" s="10"/>
      <c r="U343" s="10"/>
      <c r="V343" s="10"/>
      <c r="W343" s="10"/>
      <c r="X343" s="11"/>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row>
    <row r="344" spans="2:63" x14ac:dyDescent="0.2">
      <c r="B344" s="10"/>
      <c r="C344" s="10"/>
      <c r="D344" s="10"/>
      <c r="E344" s="10"/>
      <c r="F344" s="10"/>
      <c r="G344" s="10"/>
      <c r="H344" s="10"/>
      <c r="I344" s="10"/>
      <c r="J344" s="10"/>
      <c r="K344" s="10"/>
      <c r="L344" s="10"/>
      <c r="M344" s="10"/>
      <c r="N344" s="10"/>
      <c r="O344" s="10"/>
      <c r="P344" s="10"/>
      <c r="Q344" s="10"/>
      <c r="R344" s="10"/>
      <c r="S344" s="10"/>
      <c r="T344" s="10"/>
      <c r="U344" s="10"/>
      <c r="V344" s="10"/>
      <c r="W344" s="10"/>
      <c r="X344" s="11"/>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c r="BG344" s="10"/>
      <c r="BH344" s="10"/>
      <c r="BI344" s="10"/>
      <c r="BJ344" s="10"/>
      <c r="BK344" s="10"/>
    </row>
    <row r="345" spans="2:63" x14ac:dyDescent="0.2">
      <c r="B345" s="10"/>
      <c r="C345" s="10"/>
      <c r="D345" s="10"/>
      <c r="E345" s="10"/>
      <c r="F345" s="10"/>
      <c r="G345" s="10"/>
      <c r="H345" s="10"/>
      <c r="I345" s="10"/>
      <c r="J345" s="10"/>
      <c r="K345" s="10"/>
      <c r="L345" s="10"/>
      <c r="M345" s="10"/>
      <c r="N345" s="10"/>
      <c r="O345" s="10"/>
      <c r="P345" s="10"/>
      <c r="Q345" s="10"/>
      <c r="R345" s="10"/>
      <c r="S345" s="10"/>
      <c r="T345" s="10"/>
      <c r="U345" s="10"/>
      <c r="V345" s="10"/>
      <c r="W345" s="10"/>
      <c r="X345" s="11"/>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0"/>
      <c r="BA345" s="10"/>
      <c r="BB345" s="10"/>
      <c r="BC345" s="10"/>
      <c r="BD345" s="10"/>
      <c r="BE345" s="10"/>
      <c r="BF345" s="10"/>
      <c r="BG345" s="10"/>
      <c r="BH345" s="10"/>
      <c r="BI345" s="10"/>
      <c r="BJ345" s="10"/>
      <c r="BK345" s="10"/>
    </row>
    <row r="346" spans="2:63" x14ac:dyDescent="0.2">
      <c r="B346" s="10"/>
      <c r="C346" s="10"/>
      <c r="D346" s="10"/>
      <c r="E346" s="10"/>
      <c r="F346" s="10"/>
      <c r="G346" s="10"/>
      <c r="H346" s="10"/>
      <c r="I346" s="10"/>
      <c r="J346" s="10"/>
      <c r="K346" s="10"/>
      <c r="L346" s="10"/>
      <c r="M346" s="10"/>
      <c r="N346" s="10"/>
      <c r="O346" s="10"/>
      <c r="P346" s="10"/>
      <c r="Q346" s="10"/>
      <c r="R346" s="10"/>
      <c r="S346" s="10"/>
      <c r="T346" s="10"/>
      <c r="U346" s="10"/>
      <c r="V346" s="10"/>
      <c r="W346" s="10"/>
      <c r="X346" s="11"/>
      <c r="Y346" s="10"/>
      <c r="Z346" s="10"/>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10"/>
      <c r="AW346" s="10"/>
      <c r="AX346" s="10"/>
      <c r="AY346" s="10"/>
      <c r="AZ346" s="10"/>
      <c r="BA346" s="10"/>
      <c r="BB346" s="10"/>
      <c r="BC346" s="10"/>
      <c r="BD346" s="10"/>
      <c r="BE346" s="10"/>
      <c r="BF346" s="10"/>
      <c r="BG346" s="10"/>
      <c r="BH346" s="10"/>
      <c r="BI346" s="10"/>
      <c r="BJ346" s="10"/>
      <c r="BK346" s="10"/>
    </row>
    <row r="347" spans="2:63" x14ac:dyDescent="0.2">
      <c r="B347" s="10"/>
      <c r="C347" s="10"/>
      <c r="D347" s="10"/>
      <c r="E347" s="10"/>
      <c r="F347" s="10"/>
      <c r="G347" s="10"/>
      <c r="H347" s="10"/>
      <c r="I347" s="10"/>
      <c r="J347" s="10"/>
      <c r="K347" s="10"/>
      <c r="L347" s="10"/>
      <c r="M347" s="10"/>
      <c r="N347" s="10"/>
      <c r="O347" s="10"/>
      <c r="P347" s="10"/>
      <c r="Q347" s="10"/>
      <c r="R347" s="10"/>
      <c r="S347" s="10"/>
      <c r="T347" s="10"/>
      <c r="U347" s="10"/>
      <c r="V347" s="10"/>
      <c r="W347" s="10"/>
      <c r="X347" s="11"/>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c r="BF347" s="10"/>
      <c r="BG347" s="10"/>
      <c r="BH347" s="10"/>
      <c r="BI347" s="10"/>
      <c r="BJ347" s="10"/>
      <c r="BK347" s="10"/>
    </row>
    <row r="348" spans="2:63" x14ac:dyDescent="0.2">
      <c r="B348" s="10"/>
      <c r="C348" s="10"/>
      <c r="D348" s="10"/>
      <c r="E348" s="10"/>
      <c r="F348" s="10"/>
      <c r="G348" s="10"/>
      <c r="H348" s="10"/>
      <c r="I348" s="10"/>
      <c r="J348" s="10"/>
      <c r="K348" s="10"/>
      <c r="L348" s="10"/>
      <c r="M348" s="10"/>
      <c r="N348" s="10"/>
      <c r="O348" s="10"/>
      <c r="P348" s="10"/>
      <c r="Q348" s="10"/>
      <c r="R348" s="10"/>
      <c r="S348" s="10"/>
      <c r="T348" s="10"/>
      <c r="U348" s="10"/>
      <c r="V348" s="10"/>
      <c r="W348" s="10"/>
      <c r="X348" s="11"/>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c r="BG348" s="10"/>
      <c r="BH348" s="10"/>
      <c r="BI348" s="10"/>
      <c r="BJ348" s="10"/>
      <c r="BK348" s="10"/>
    </row>
    <row r="349" spans="2:63" x14ac:dyDescent="0.2">
      <c r="B349" s="10"/>
      <c r="C349" s="10"/>
      <c r="D349" s="10"/>
      <c r="E349" s="10"/>
      <c r="F349" s="10"/>
      <c r="G349" s="10"/>
      <c r="H349" s="10"/>
      <c r="I349" s="10"/>
      <c r="J349" s="10"/>
      <c r="K349" s="10"/>
      <c r="L349" s="10"/>
      <c r="M349" s="10"/>
      <c r="N349" s="10"/>
      <c r="O349" s="10"/>
      <c r="P349" s="10"/>
      <c r="Q349" s="10"/>
      <c r="R349" s="10"/>
      <c r="S349" s="10"/>
      <c r="T349" s="10"/>
      <c r="U349" s="10"/>
      <c r="V349" s="10"/>
      <c r="W349" s="10"/>
      <c r="X349" s="11"/>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c r="BG349" s="10"/>
      <c r="BH349" s="10"/>
      <c r="BI349" s="10"/>
      <c r="BJ349" s="10"/>
      <c r="BK349" s="10"/>
    </row>
    <row r="350" spans="2:63" x14ac:dyDescent="0.2">
      <c r="B350" s="10"/>
      <c r="C350" s="10"/>
      <c r="D350" s="10"/>
      <c r="E350" s="10"/>
      <c r="F350" s="10"/>
      <c r="G350" s="10"/>
      <c r="H350" s="10"/>
      <c r="I350" s="10"/>
      <c r="J350" s="10"/>
      <c r="K350" s="10"/>
      <c r="L350" s="10"/>
      <c r="M350" s="10"/>
      <c r="N350" s="10"/>
      <c r="O350" s="10"/>
      <c r="P350" s="10"/>
      <c r="Q350" s="10"/>
      <c r="R350" s="10"/>
      <c r="S350" s="10"/>
      <c r="T350" s="10"/>
      <c r="U350" s="10"/>
      <c r="V350" s="10"/>
      <c r="W350" s="10"/>
      <c r="X350" s="11"/>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10"/>
      <c r="BF350" s="10"/>
      <c r="BG350" s="10"/>
      <c r="BH350" s="10"/>
      <c r="BI350" s="10"/>
      <c r="BJ350" s="10"/>
      <c r="BK350" s="10"/>
    </row>
    <row r="351" spans="2:63" x14ac:dyDescent="0.2">
      <c r="B351" s="10"/>
      <c r="C351" s="10"/>
      <c r="D351" s="10"/>
      <c r="E351" s="10"/>
      <c r="F351" s="10"/>
      <c r="G351" s="10"/>
      <c r="H351" s="10"/>
      <c r="I351" s="10"/>
      <c r="J351" s="10"/>
      <c r="K351" s="10"/>
      <c r="L351" s="10"/>
      <c r="M351" s="10"/>
      <c r="N351" s="10"/>
      <c r="O351" s="10"/>
      <c r="P351" s="10"/>
      <c r="Q351" s="10"/>
      <c r="R351" s="10"/>
      <c r="S351" s="10"/>
      <c r="T351" s="10"/>
      <c r="U351" s="10"/>
      <c r="V351" s="10"/>
      <c r="W351" s="10"/>
      <c r="X351" s="11"/>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row>
    <row r="352" spans="2:63" x14ac:dyDescent="0.2">
      <c r="B352" s="10"/>
      <c r="C352" s="10"/>
      <c r="D352" s="10"/>
      <c r="E352" s="10"/>
      <c r="F352" s="10"/>
      <c r="G352" s="10"/>
      <c r="H352" s="10"/>
      <c r="I352" s="10"/>
      <c r="J352" s="10"/>
      <c r="K352" s="10"/>
      <c r="L352" s="10"/>
      <c r="M352" s="10"/>
      <c r="N352" s="10"/>
      <c r="O352" s="10"/>
      <c r="P352" s="10"/>
      <c r="Q352" s="10"/>
      <c r="R352" s="10"/>
      <c r="S352" s="10"/>
      <c r="T352" s="10"/>
      <c r="U352" s="10"/>
      <c r="V352" s="10"/>
      <c r="W352" s="10"/>
      <c r="X352" s="11"/>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c r="BG352" s="10"/>
      <c r="BH352" s="10"/>
      <c r="BI352" s="10"/>
      <c r="BJ352" s="10"/>
      <c r="BK352" s="10"/>
    </row>
    <row r="353" spans="2:63" x14ac:dyDescent="0.2">
      <c r="B353" s="10"/>
      <c r="C353" s="10"/>
      <c r="D353" s="10"/>
      <c r="E353" s="10"/>
      <c r="F353" s="10"/>
      <c r="G353" s="10"/>
      <c r="H353" s="10"/>
      <c r="I353" s="10"/>
      <c r="J353" s="10"/>
      <c r="K353" s="10"/>
      <c r="L353" s="10"/>
      <c r="M353" s="10"/>
      <c r="N353" s="10"/>
      <c r="O353" s="10"/>
      <c r="P353" s="10"/>
      <c r="Q353" s="10"/>
      <c r="R353" s="10"/>
      <c r="S353" s="10"/>
      <c r="T353" s="10"/>
      <c r="U353" s="10"/>
      <c r="V353" s="10"/>
      <c r="W353" s="10"/>
      <c r="X353" s="11"/>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c r="BF353" s="10"/>
      <c r="BG353" s="10"/>
      <c r="BH353" s="10"/>
      <c r="BI353" s="10"/>
      <c r="BJ353" s="10"/>
      <c r="BK353" s="10"/>
    </row>
    <row r="354" spans="2:63" x14ac:dyDescent="0.2">
      <c r="B354" s="10"/>
      <c r="C354" s="10"/>
      <c r="D354" s="10"/>
      <c r="E354" s="10"/>
      <c r="F354" s="10"/>
      <c r="G354" s="10"/>
      <c r="H354" s="10"/>
      <c r="I354" s="10"/>
      <c r="J354" s="10"/>
      <c r="K354" s="10"/>
      <c r="L354" s="10"/>
      <c r="M354" s="10"/>
      <c r="N354" s="10"/>
      <c r="O354" s="10"/>
      <c r="P354" s="10"/>
      <c r="Q354" s="10"/>
      <c r="R354" s="10"/>
      <c r="S354" s="10"/>
      <c r="T354" s="10"/>
      <c r="U354" s="10"/>
      <c r="V354" s="10"/>
      <c r="W354" s="10"/>
      <c r="X354" s="11"/>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c r="BG354" s="10"/>
      <c r="BH354" s="10"/>
      <c r="BI354" s="10"/>
      <c r="BJ354" s="10"/>
      <c r="BK354" s="10"/>
    </row>
    <row r="355" spans="2:63" x14ac:dyDescent="0.2">
      <c r="B355" s="10"/>
      <c r="C355" s="10"/>
      <c r="D355" s="10"/>
      <c r="E355" s="10"/>
      <c r="F355" s="10"/>
      <c r="G355" s="10"/>
      <c r="H355" s="10"/>
      <c r="I355" s="10"/>
      <c r="J355" s="10"/>
      <c r="K355" s="10"/>
      <c r="L355" s="10"/>
      <c r="M355" s="10"/>
      <c r="N355" s="10"/>
      <c r="O355" s="10"/>
      <c r="P355" s="10"/>
      <c r="Q355" s="10"/>
      <c r="R355" s="10"/>
      <c r="S355" s="10"/>
      <c r="T355" s="10"/>
      <c r="U355" s="10"/>
      <c r="V355" s="10"/>
      <c r="W355" s="10"/>
      <c r="X355" s="11"/>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c r="BG355" s="10"/>
      <c r="BH355" s="10"/>
      <c r="BI355" s="10"/>
      <c r="BJ355" s="10"/>
      <c r="BK355" s="10"/>
    </row>
    <row r="356" spans="2:63" x14ac:dyDescent="0.2">
      <c r="B356" s="10"/>
      <c r="C356" s="10"/>
      <c r="D356" s="10"/>
      <c r="E356" s="10"/>
      <c r="F356" s="10"/>
      <c r="G356" s="10"/>
      <c r="H356" s="10"/>
      <c r="I356" s="10"/>
      <c r="J356" s="10"/>
      <c r="K356" s="10"/>
      <c r="L356" s="10"/>
      <c r="M356" s="10"/>
      <c r="N356" s="10"/>
      <c r="O356" s="10"/>
      <c r="P356" s="10"/>
      <c r="Q356" s="10"/>
      <c r="R356" s="10"/>
      <c r="S356" s="10"/>
      <c r="T356" s="10"/>
      <c r="U356" s="10"/>
      <c r="V356" s="10"/>
      <c r="W356" s="10"/>
      <c r="X356" s="11"/>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c r="BG356" s="10"/>
      <c r="BH356" s="10"/>
      <c r="BI356" s="10"/>
      <c r="BJ356" s="10"/>
      <c r="BK356" s="10"/>
    </row>
    <row r="357" spans="2:63" x14ac:dyDescent="0.2">
      <c r="B357" s="10"/>
      <c r="C357" s="10"/>
      <c r="D357" s="10"/>
      <c r="E357" s="10"/>
      <c r="F357" s="10"/>
      <c r="G357" s="10"/>
      <c r="H357" s="10"/>
      <c r="I357" s="10"/>
      <c r="J357" s="10"/>
      <c r="K357" s="10"/>
      <c r="L357" s="10"/>
      <c r="M357" s="10"/>
      <c r="N357" s="10"/>
      <c r="O357" s="10"/>
      <c r="P357" s="10"/>
      <c r="Q357" s="10"/>
      <c r="R357" s="10"/>
      <c r="S357" s="10"/>
      <c r="T357" s="10"/>
      <c r="U357" s="10"/>
      <c r="V357" s="10"/>
      <c r="W357" s="10"/>
      <c r="X357" s="11"/>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c r="BF357" s="10"/>
      <c r="BG357" s="10"/>
      <c r="BH357" s="10"/>
      <c r="BI357" s="10"/>
      <c r="BJ357" s="10"/>
      <c r="BK357" s="10"/>
    </row>
    <row r="358" spans="2:63" x14ac:dyDescent="0.2">
      <c r="B358" s="10"/>
      <c r="C358" s="10"/>
      <c r="D358" s="10"/>
      <c r="E358" s="10"/>
      <c r="F358" s="10"/>
      <c r="G358" s="10"/>
      <c r="H358" s="10"/>
      <c r="I358" s="10"/>
      <c r="J358" s="10"/>
      <c r="K358" s="10"/>
      <c r="L358" s="10"/>
      <c r="M358" s="10"/>
      <c r="N358" s="10"/>
      <c r="O358" s="10"/>
      <c r="P358" s="10"/>
      <c r="Q358" s="10"/>
      <c r="R358" s="10"/>
      <c r="S358" s="10"/>
      <c r="T358" s="10"/>
      <c r="U358" s="10"/>
      <c r="V358" s="10"/>
      <c r="W358" s="10"/>
      <c r="X358" s="11"/>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c r="BF358" s="10"/>
      <c r="BG358" s="10"/>
      <c r="BH358" s="10"/>
      <c r="BI358" s="10"/>
      <c r="BJ358" s="10"/>
      <c r="BK358" s="10"/>
    </row>
    <row r="359" spans="2:63" x14ac:dyDescent="0.2">
      <c r="B359" s="10"/>
      <c r="C359" s="10"/>
      <c r="D359" s="10"/>
      <c r="E359" s="10"/>
      <c r="F359" s="10"/>
      <c r="G359" s="10"/>
      <c r="H359" s="10"/>
      <c r="I359" s="10"/>
      <c r="J359" s="10"/>
      <c r="K359" s="10"/>
      <c r="L359" s="10"/>
      <c r="M359" s="10"/>
      <c r="N359" s="10"/>
      <c r="O359" s="10"/>
      <c r="P359" s="10"/>
      <c r="Q359" s="10"/>
      <c r="R359" s="10"/>
      <c r="S359" s="10"/>
      <c r="T359" s="10"/>
      <c r="U359" s="10"/>
      <c r="V359" s="10"/>
      <c r="W359" s="10"/>
      <c r="X359" s="11"/>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row>
    <row r="360" spans="2:63" x14ac:dyDescent="0.2">
      <c r="B360" s="10"/>
      <c r="C360" s="10"/>
      <c r="D360" s="10"/>
      <c r="E360" s="10"/>
      <c r="F360" s="10"/>
      <c r="G360" s="10"/>
      <c r="H360" s="10"/>
      <c r="I360" s="10"/>
      <c r="J360" s="10"/>
      <c r="K360" s="10"/>
      <c r="L360" s="10"/>
      <c r="M360" s="10"/>
      <c r="N360" s="10"/>
      <c r="O360" s="10"/>
      <c r="P360" s="10"/>
      <c r="Q360" s="10"/>
      <c r="R360" s="10"/>
      <c r="S360" s="10"/>
      <c r="T360" s="10"/>
      <c r="U360" s="10"/>
      <c r="V360" s="10"/>
      <c r="W360" s="10"/>
      <c r="X360" s="11"/>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c r="BF360" s="10"/>
      <c r="BG360" s="10"/>
      <c r="BH360" s="10"/>
      <c r="BI360" s="10"/>
      <c r="BJ360" s="10"/>
      <c r="BK360" s="10"/>
    </row>
    <row r="361" spans="2:63" x14ac:dyDescent="0.2">
      <c r="B361" s="10"/>
      <c r="C361" s="10"/>
      <c r="D361" s="10"/>
      <c r="E361" s="10"/>
      <c r="F361" s="10"/>
      <c r="G361" s="10"/>
      <c r="H361" s="10"/>
      <c r="I361" s="10"/>
      <c r="J361" s="10"/>
      <c r="K361" s="10"/>
      <c r="L361" s="10"/>
      <c r="M361" s="10"/>
      <c r="N361" s="10"/>
      <c r="O361" s="10"/>
      <c r="P361" s="10"/>
      <c r="Q361" s="10"/>
      <c r="R361" s="10"/>
      <c r="S361" s="10"/>
      <c r="T361" s="10"/>
      <c r="U361" s="10"/>
      <c r="V361" s="10"/>
      <c r="W361" s="10"/>
      <c r="X361" s="11"/>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c r="BF361" s="10"/>
      <c r="BG361" s="10"/>
      <c r="BH361" s="10"/>
      <c r="BI361" s="10"/>
      <c r="BJ361" s="10"/>
      <c r="BK361" s="10"/>
    </row>
    <row r="362" spans="2:63" x14ac:dyDescent="0.2">
      <c r="B362" s="10"/>
      <c r="C362" s="10"/>
      <c r="D362" s="10"/>
      <c r="E362" s="10"/>
      <c r="F362" s="10"/>
      <c r="G362" s="10"/>
      <c r="H362" s="10"/>
      <c r="I362" s="10"/>
      <c r="J362" s="10"/>
      <c r="K362" s="10"/>
      <c r="L362" s="10"/>
      <c r="M362" s="10"/>
      <c r="N362" s="10"/>
      <c r="O362" s="10"/>
      <c r="P362" s="10"/>
      <c r="Q362" s="10"/>
      <c r="R362" s="10"/>
      <c r="S362" s="10"/>
      <c r="T362" s="10"/>
      <c r="U362" s="10"/>
      <c r="V362" s="10"/>
      <c r="W362" s="10"/>
      <c r="X362" s="11"/>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c r="BG362" s="10"/>
      <c r="BH362" s="10"/>
      <c r="BI362" s="10"/>
      <c r="BJ362" s="10"/>
      <c r="BK362" s="10"/>
    </row>
    <row r="363" spans="2:63" x14ac:dyDescent="0.2">
      <c r="B363" s="10"/>
      <c r="C363" s="10"/>
      <c r="D363" s="10"/>
      <c r="E363" s="10"/>
      <c r="F363" s="10"/>
      <c r="G363" s="10"/>
      <c r="H363" s="10"/>
      <c r="I363" s="10"/>
      <c r="J363" s="10"/>
      <c r="K363" s="10"/>
      <c r="L363" s="10"/>
      <c r="M363" s="10"/>
      <c r="N363" s="10"/>
      <c r="O363" s="10"/>
      <c r="P363" s="10"/>
      <c r="Q363" s="10"/>
      <c r="R363" s="10"/>
      <c r="S363" s="10"/>
      <c r="T363" s="10"/>
      <c r="U363" s="10"/>
      <c r="V363" s="10"/>
      <c r="W363" s="10"/>
      <c r="X363" s="11"/>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c r="BE363" s="10"/>
      <c r="BF363" s="10"/>
      <c r="BG363" s="10"/>
      <c r="BH363" s="10"/>
      <c r="BI363" s="10"/>
      <c r="BJ363" s="10"/>
      <c r="BK363" s="10"/>
    </row>
    <row r="364" spans="2:63" x14ac:dyDescent="0.2">
      <c r="B364" s="10"/>
      <c r="C364" s="10"/>
      <c r="D364" s="10"/>
      <c r="E364" s="10"/>
      <c r="F364" s="10"/>
      <c r="G364" s="10"/>
      <c r="H364" s="10"/>
      <c r="I364" s="10"/>
      <c r="J364" s="10"/>
      <c r="K364" s="10"/>
      <c r="L364" s="10"/>
      <c r="M364" s="10"/>
      <c r="N364" s="10"/>
      <c r="O364" s="10"/>
      <c r="P364" s="10"/>
      <c r="Q364" s="10"/>
      <c r="R364" s="10"/>
      <c r="S364" s="10"/>
      <c r="T364" s="10"/>
      <c r="U364" s="10"/>
      <c r="V364" s="10"/>
      <c r="W364" s="10"/>
      <c r="X364" s="11"/>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10"/>
      <c r="BH364" s="10"/>
      <c r="BI364" s="10"/>
      <c r="BJ364" s="10"/>
      <c r="BK364" s="10"/>
    </row>
    <row r="365" spans="2:63" x14ac:dyDescent="0.2">
      <c r="B365" s="10"/>
      <c r="C365" s="10"/>
      <c r="D365" s="10"/>
      <c r="E365" s="10"/>
      <c r="F365" s="10"/>
      <c r="G365" s="10"/>
      <c r="H365" s="10"/>
      <c r="I365" s="10"/>
      <c r="J365" s="10"/>
      <c r="K365" s="10"/>
      <c r="L365" s="10"/>
      <c r="M365" s="10"/>
      <c r="N365" s="10"/>
      <c r="O365" s="10"/>
      <c r="P365" s="10"/>
      <c r="Q365" s="10"/>
      <c r="R365" s="10"/>
      <c r="S365" s="10"/>
      <c r="T365" s="10"/>
      <c r="U365" s="10"/>
      <c r="V365" s="10"/>
      <c r="W365" s="10"/>
      <c r="X365" s="11"/>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10"/>
      <c r="BH365" s="10"/>
      <c r="BI365" s="10"/>
      <c r="BJ365" s="10"/>
      <c r="BK365" s="10"/>
    </row>
    <row r="366" spans="2:63" x14ac:dyDescent="0.2">
      <c r="B366" s="10"/>
      <c r="C366" s="10"/>
      <c r="D366" s="10"/>
      <c r="E366" s="10"/>
      <c r="F366" s="10"/>
      <c r="G366" s="10"/>
      <c r="H366" s="10"/>
      <c r="I366" s="10"/>
      <c r="J366" s="10"/>
      <c r="K366" s="10"/>
      <c r="L366" s="10"/>
      <c r="M366" s="10"/>
      <c r="N366" s="10"/>
      <c r="O366" s="10"/>
      <c r="P366" s="10"/>
      <c r="Q366" s="10"/>
      <c r="R366" s="10"/>
      <c r="S366" s="10"/>
      <c r="T366" s="10"/>
      <c r="U366" s="10"/>
      <c r="V366" s="10"/>
      <c r="W366" s="10"/>
      <c r="X366" s="11"/>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10"/>
      <c r="BH366" s="10"/>
      <c r="BI366" s="10"/>
      <c r="BJ366" s="10"/>
      <c r="BK366" s="10"/>
    </row>
    <row r="367" spans="2:63" x14ac:dyDescent="0.2">
      <c r="B367" s="10"/>
      <c r="C367" s="10"/>
      <c r="D367" s="10"/>
      <c r="E367" s="10"/>
      <c r="F367" s="10"/>
      <c r="G367" s="10"/>
      <c r="H367" s="10"/>
      <c r="I367" s="10"/>
      <c r="J367" s="10"/>
      <c r="K367" s="10"/>
      <c r="L367" s="10"/>
      <c r="M367" s="10"/>
      <c r="N367" s="10"/>
      <c r="O367" s="10"/>
      <c r="P367" s="10"/>
      <c r="Q367" s="10"/>
      <c r="R367" s="10"/>
      <c r="S367" s="10"/>
      <c r="T367" s="10"/>
      <c r="U367" s="10"/>
      <c r="V367" s="10"/>
      <c r="W367" s="10"/>
      <c r="X367" s="11"/>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c r="BG367" s="10"/>
      <c r="BH367" s="10"/>
      <c r="BI367" s="10"/>
      <c r="BJ367" s="10"/>
      <c r="BK367" s="10"/>
    </row>
    <row r="368" spans="2:63" x14ac:dyDescent="0.2">
      <c r="B368" s="10"/>
      <c r="C368" s="10"/>
      <c r="D368" s="10"/>
      <c r="E368" s="10"/>
      <c r="F368" s="10"/>
      <c r="G368" s="10"/>
      <c r="H368" s="10"/>
      <c r="I368" s="10"/>
      <c r="J368" s="10"/>
      <c r="K368" s="10"/>
      <c r="L368" s="10"/>
      <c r="M368" s="10"/>
      <c r="N368" s="10"/>
      <c r="O368" s="10"/>
      <c r="P368" s="10"/>
      <c r="Q368" s="10"/>
      <c r="R368" s="10"/>
      <c r="S368" s="10"/>
      <c r="T368" s="10"/>
      <c r="U368" s="10"/>
      <c r="V368" s="10"/>
      <c r="W368" s="10"/>
      <c r="X368" s="11"/>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AY368" s="10"/>
      <c r="AZ368" s="10"/>
      <c r="BA368" s="10"/>
      <c r="BB368" s="10"/>
      <c r="BC368" s="10"/>
      <c r="BD368" s="10"/>
      <c r="BE368" s="10"/>
      <c r="BF368" s="10"/>
      <c r="BG368" s="10"/>
      <c r="BH368" s="10"/>
      <c r="BI368" s="10"/>
      <c r="BJ368" s="10"/>
      <c r="BK368" s="10"/>
    </row>
    <row r="369" spans="2:63" x14ac:dyDescent="0.2">
      <c r="B369" s="10"/>
      <c r="C369" s="10"/>
      <c r="D369" s="10"/>
      <c r="E369" s="10"/>
      <c r="F369" s="10"/>
      <c r="G369" s="10"/>
      <c r="H369" s="10"/>
      <c r="I369" s="10"/>
      <c r="J369" s="10"/>
      <c r="K369" s="10"/>
      <c r="L369" s="10"/>
      <c r="M369" s="10"/>
      <c r="N369" s="10"/>
      <c r="O369" s="10"/>
      <c r="P369" s="10"/>
      <c r="Q369" s="10"/>
      <c r="R369" s="10"/>
      <c r="S369" s="10"/>
      <c r="T369" s="10"/>
      <c r="U369" s="10"/>
      <c r="V369" s="10"/>
      <c r="W369" s="10"/>
      <c r="X369" s="11"/>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c r="BG369" s="10"/>
      <c r="BH369" s="10"/>
      <c r="BI369" s="10"/>
      <c r="BJ369" s="10"/>
      <c r="BK369" s="10"/>
    </row>
    <row r="370" spans="2:63" x14ac:dyDescent="0.2">
      <c r="B370" s="10"/>
      <c r="C370" s="10"/>
      <c r="D370" s="10"/>
      <c r="E370" s="10"/>
      <c r="F370" s="10"/>
      <c r="G370" s="10"/>
      <c r="H370" s="10"/>
      <c r="I370" s="10"/>
      <c r="J370" s="10"/>
      <c r="K370" s="10"/>
      <c r="L370" s="10"/>
      <c r="M370" s="10"/>
      <c r="N370" s="10"/>
      <c r="O370" s="10"/>
      <c r="P370" s="10"/>
      <c r="Q370" s="10"/>
      <c r="R370" s="10"/>
      <c r="S370" s="10"/>
      <c r="T370" s="10"/>
      <c r="U370" s="10"/>
      <c r="V370" s="10"/>
      <c r="W370" s="10"/>
      <c r="X370" s="11"/>
      <c r="Y370" s="10"/>
      <c r="Z370" s="10"/>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c r="BE370" s="10"/>
      <c r="BF370" s="10"/>
      <c r="BG370" s="10"/>
      <c r="BH370" s="10"/>
      <c r="BI370" s="10"/>
      <c r="BJ370" s="10"/>
      <c r="BK370" s="10"/>
    </row>
    <row r="371" spans="2:63" x14ac:dyDescent="0.2">
      <c r="B371" s="10"/>
      <c r="C371" s="10"/>
      <c r="D371" s="10"/>
      <c r="E371" s="10"/>
      <c r="F371" s="10"/>
      <c r="G371" s="10"/>
      <c r="H371" s="10"/>
      <c r="I371" s="10"/>
      <c r="J371" s="10"/>
      <c r="K371" s="10"/>
      <c r="L371" s="10"/>
      <c r="M371" s="10"/>
      <c r="N371" s="10"/>
      <c r="O371" s="10"/>
      <c r="P371" s="10"/>
      <c r="Q371" s="10"/>
      <c r="R371" s="10"/>
      <c r="S371" s="10"/>
      <c r="T371" s="10"/>
      <c r="U371" s="10"/>
      <c r="V371" s="10"/>
      <c r="W371" s="10"/>
      <c r="X371" s="11"/>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c r="BF371" s="10"/>
      <c r="BG371" s="10"/>
      <c r="BH371" s="10"/>
      <c r="BI371" s="10"/>
      <c r="BJ371" s="10"/>
      <c r="BK371" s="10"/>
    </row>
    <row r="372" spans="2:63" x14ac:dyDescent="0.2">
      <c r="B372" s="10"/>
      <c r="C372" s="10"/>
      <c r="D372" s="10"/>
      <c r="E372" s="10"/>
      <c r="F372" s="10"/>
      <c r="G372" s="10"/>
      <c r="H372" s="10"/>
      <c r="I372" s="10"/>
      <c r="J372" s="10"/>
      <c r="K372" s="10"/>
      <c r="L372" s="10"/>
      <c r="M372" s="10"/>
      <c r="N372" s="10"/>
      <c r="O372" s="10"/>
      <c r="P372" s="10"/>
      <c r="Q372" s="10"/>
      <c r="R372" s="10"/>
      <c r="S372" s="10"/>
      <c r="T372" s="10"/>
      <c r="U372" s="10"/>
      <c r="V372" s="10"/>
      <c r="W372" s="10"/>
      <c r="X372" s="11"/>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c r="BE372" s="10"/>
      <c r="BF372" s="10"/>
      <c r="BG372" s="10"/>
      <c r="BH372" s="10"/>
      <c r="BI372" s="10"/>
      <c r="BJ372" s="10"/>
      <c r="BK372" s="10"/>
    </row>
    <row r="373" spans="2:63" x14ac:dyDescent="0.2">
      <c r="B373" s="10"/>
      <c r="C373" s="10"/>
      <c r="D373" s="10"/>
      <c r="E373" s="10"/>
      <c r="F373" s="10"/>
      <c r="G373" s="10"/>
      <c r="H373" s="10"/>
      <c r="I373" s="10"/>
      <c r="J373" s="10"/>
      <c r="K373" s="10"/>
      <c r="L373" s="10"/>
      <c r="M373" s="10"/>
      <c r="N373" s="10"/>
      <c r="O373" s="10"/>
      <c r="P373" s="10"/>
      <c r="Q373" s="10"/>
      <c r="R373" s="10"/>
      <c r="S373" s="10"/>
      <c r="T373" s="10"/>
      <c r="U373" s="10"/>
      <c r="V373" s="10"/>
      <c r="W373" s="10"/>
      <c r="X373" s="11"/>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c r="BG373" s="10"/>
      <c r="BH373" s="10"/>
      <c r="BI373" s="10"/>
      <c r="BJ373" s="10"/>
      <c r="BK373" s="10"/>
    </row>
    <row r="374" spans="2:63" x14ac:dyDescent="0.2">
      <c r="B374" s="10"/>
      <c r="C374" s="10"/>
      <c r="D374" s="10"/>
      <c r="E374" s="10"/>
      <c r="F374" s="10"/>
      <c r="G374" s="10"/>
      <c r="H374" s="10"/>
      <c r="I374" s="10"/>
      <c r="J374" s="10"/>
      <c r="K374" s="10"/>
      <c r="L374" s="10"/>
      <c r="M374" s="10"/>
      <c r="N374" s="10"/>
      <c r="O374" s="10"/>
      <c r="P374" s="10"/>
      <c r="Q374" s="10"/>
      <c r="R374" s="10"/>
      <c r="S374" s="10"/>
      <c r="T374" s="10"/>
      <c r="U374" s="10"/>
      <c r="V374" s="10"/>
      <c r="W374" s="10"/>
      <c r="X374" s="11"/>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c r="BE374" s="10"/>
      <c r="BF374" s="10"/>
      <c r="BG374" s="10"/>
      <c r="BH374" s="10"/>
      <c r="BI374" s="10"/>
      <c r="BJ374" s="10"/>
      <c r="BK374" s="10"/>
    </row>
    <row r="375" spans="2:63" x14ac:dyDescent="0.2">
      <c r="B375" s="10"/>
      <c r="C375" s="10"/>
      <c r="D375" s="10"/>
      <c r="E375" s="10"/>
      <c r="F375" s="10"/>
      <c r="G375" s="10"/>
      <c r="H375" s="10"/>
      <c r="I375" s="10"/>
      <c r="J375" s="10"/>
      <c r="K375" s="10"/>
      <c r="L375" s="10"/>
      <c r="M375" s="10"/>
      <c r="N375" s="10"/>
      <c r="O375" s="10"/>
      <c r="P375" s="10"/>
      <c r="Q375" s="10"/>
      <c r="R375" s="10"/>
      <c r="S375" s="10"/>
      <c r="T375" s="10"/>
      <c r="U375" s="10"/>
      <c r="V375" s="10"/>
      <c r="W375" s="10"/>
      <c r="X375" s="11"/>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10"/>
      <c r="BF375" s="10"/>
      <c r="BG375" s="10"/>
      <c r="BH375" s="10"/>
      <c r="BI375" s="10"/>
      <c r="BJ375" s="10"/>
      <c r="BK375" s="10"/>
    </row>
    <row r="376" spans="2:63" x14ac:dyDescent="0.2">
      <c r="B376" s="10"/>
      <c r="C376" s="10"/>
      <c r="D376" s="10"/>
      <c r="E376" s="10"/>
      <c r="F376" s="10"/>
      <c r="G376" s="10"/>
      <c r="H376" s="10"/>
      <c r="I376" s="10"/>
      <c r="J376" s="10"/>
      <c r="K376" s="10"/>
      <c r="L376" s="10"/>
      <c r="M376" s="10"/>
      <c r="N376" s="10"/>
      <c r="O376" s="10"/>
      <c r="P376" s="10"/>
      <c r="Q376" s="10"/>
      <c r="R376" s="10"/>
      <c r="S376" s="10"/>
      <c r="T376" s="10"/>
      <c r="U376" s="10"/>
      <c r="V376" s="10"/>
      <c r="W376" s="10"/>
      <c r="X376" s="11"/>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c r="BG376" s="10"/>
      <c r="BH376" s="10"/>
      <c r="BI376" s="10"/>
      <c r="BJ376" s="10"/>
      <c r="BK376" s="10"/>
    </row>
    <row r="377" spans="2:63" x14ac:dyDescent="0.2">
      <c r="B377" s="10"/>
      <c r="C377" s="10"/>
      <c r="D377" s="10"/>
      <c r="E377" s="10"/>
      <c r="F377" s="10"/>
      <c r="G377" s="10"/>
      <c r="H377" s="10"/>
      <c r="I377" s="10"/>
      <c r="J377" s="10"/>
      <c r="K377" s="10"/>
      <c r="L377" s="10"/>
      <c r="M377" s="10"/>
      <c r="N377" s="10"/>
      <c r="O377" s="10"/>
      <c r="P377" s="10"/>
      <c r="Q377" s="10"/>
      <c r="R377" s="10"/>
      <c r="S377" s="10"/>
      <c r="T377" s="10"/>
      <c r="U377" s="10"/>
      <c r="V377" s="10"/>
      <c r="W377" s="10"/>
      <c r="X377" s="11"/>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0"/>
      <c r="BA377" s="10"/>
      <c r="BB377" s="10"/>
      <c r="BC377" s="10"/>
      <c r="BD377" s="10"/>
      <c r="BE377" s="10"/>
      <c r="BF377" s="10"/>
      <c r="BG377" s="10"/>
      <c r="BH377" s="10"/>
      <c r="BI377" s="10"/>
      <c r="BJ377" s="10"/>
      <c r="BK377" s="10"/>
    </row>
    <row r="378" spans="2:63" x14ac:dyDescent="0.2">
      <c r="B378" s="10"/>
      <c r="C378" s="10"/>
      <c r="D378" s="10"/>
      <c r="E378" s="10"/>
      <c r="F378" s="10"/>
      <c r="G378" s="10"/>
      <c r="H378" s="10"/>
      <c r="I378" s="10"/>
      <c r="J378" s="10"/>
      <c r="K378" s="10"/>
      <c r="L378" s="10"/>
      <c r="M378" s="10"/>
      <c r="N378" s="10"/>
      <c r="O378" s="10"/>
      <c r="P378" s="10"/>
      <c r="Q378" s="10"/>
      <c r="R378" s="10"/>
      <c r="S378" s="10"/>
      <c r="T378" s="10"/>
      <c r="U378" s="10"/>
      <c r="V378" s="10"/>
      <c r="W378" s="10"/>
      <c r="X378" s="11"/>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c r="BG378" s="10"/>
      <c r="BH378" s="10"/>
      <c r="BI378" s="10"/>
      <c r="BJ378" s="10"/>
      <c r="BK378" s="10"/>
    </row>
    <row r="379" spans="2:63" x14ac:dyDescent="0.2">
      <c r="B379" s="10"/>
      <c r="C379" s="10"/>
      <c r="D379" s="10"/>
      <c r="E379" s="10"/>
      <c r="F379" s="10"/>
      <c r="G379" s="10"/>
      <c r="H379" s="10"/>
      <c r="I379" s="10"/>
      <c r="J379" s="10"/>
      <c r="K379" s="10"/>
      <c r="L379" s="10"/>
      <c r="M379" s="10"/>
      <c r="N379" s="10"/>
      <c r="O379" s="10"/>
      <c r="P379" s="10"/>
      <c r="Q379" s="10"/>
      <c r="R379" s="10"/>
      <c r="S379" s="10"/>
      <c r="T379" s="10"/>
      <c r="U379" s="10"/>
      <c r="V379" s="10"/>
      <c r="W379" s="10"/>
      <c r="X379" s="11"/>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c r="BG379" s="10"/>
      <c r="BH379" s="10"/>
      <c r="BI379" s="10"/>
      <c r="BJ379" s="10"/>
      <c r="BK379" s="10"/>
    </row>
    <row r="380" spans="2:63" x14ac:dyDescent="0.2">
      <c r="B380" s="10"/>
      <c r="C380" s="10"/>
      <c r="D380" s="10"/>
      <c r="E380" s="10"/>
      <c r="F380" s="10"/>
      <c r="G380" s="10"/>
      <c r="H380" s="10"/>
      <c r="I380" s="10"/>
      <c r="J380" s="10"/>
      <c r="K380" s="10"/>
      <c r="L380" s="10"/>
      <c r="M380" s="10"/>
      <c r="N380" s="10"/>
      <c r="O380" s="10"/>
      <c r="P380" s="10"/>
      <c r="Q380" s="10"/>
      <c r="R380" s="10"/>
      <c r="S380" s="10"/>
      <c r="T380" s="10"/>
      <c r="U380" s="10"/>
      <c r="V380" s="10"/>
      <c r="W380" s="10"/>
      <c r="X380" s="11"/>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c r="BE380" s="10"/>
      <c r="BF380" s="10"/>
      <c r="BG380" s="10"/>
      <c r="BH380" s="10"/>
      <c r="BI380" s="10"/>
      <c r="BJ380" s="10"/>
      <c r="BK380" s="10"/>
    </row>
    <row r="381" spans="2:63" x14ac:dyDescent="0.2">
      <c r="B381" s="10"/>
      <c r="C381" s="10"/>
      <c r="D381" s="10"/>
      <c r="E381" s="10"/>
      <c r="F381" s="10"/>
      <c r="G381" s="10"/>
      <c r="H381" s="10"/>
      <c r="I381" s="10"/>
      <c r="J381" s="10"/>
      <c r="K381" s="10"/>
      <c r="L381" s="10"/>
      <c r="M381" s="10"/>
      <c r="N381" s="10"/>
      <c r="O381" s="10"/>
      <c r="P381" s="10"/>
      <c r="Q381" s="10"/>
      <c r="R381" s="10"/>
      <c r="S381" s="10"/>
      <c r="T381" s="10"/>
      <c r="U381" s="10"/>
      <c r="V381" s="10"/>
      <c r="W381" s="10"/>
      <c r="X381" s="11"/>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c r="BG381" s="10"/>
      <c r="BH381" s="10"/>
      <c r="BI381" s="10"/>
      <c r="BJ381" s="10"/>
      <c r="BK381" s="10"/>
    </row>
    <row r="382" spans="2:63" x14ac:dyDescent="0.2">
      <c r="B382" s="10"/>
      <c r="C382" s="10"/>
      <c r="D382" s="10"/>
      <c r="E382" s="10"/>
      <c r="F382" s="10"/>
      <c r="G382" s="10"/>
      <c r="H382" s="10"/>
      <c r="I382" s="10"/>
      <c r="J382" s="10"/>
      <c r="K382" s="10"/>
      <c r="L382" s="10"/>
      <c r="M382" s="10"/>
      <c r="N382" s="10"/>
      <c r="O382" s="10"/>
      <c r="P382" s="10"/>
      <c r="Q382" s="10"/>
      <c r="R382" s="10"/>
      <c r="S382" s="10"/>
      <c r="T382" s="10"/>
      <c r="U382" s="10"/>
      <c r="V382" s="10"/>
      <c r="W382" s="10"/>
      <c r="X382" s="11"/>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c r="BG382" s="10"/>
      <c r="BH382" s="10"/>
      <c r="BI382" s="10"/>
      <c r="BJ382" s="10"/>
      <c r="BK382" s="10"/>
    </row>
    <row r="383" spans="2:63" x14ac:dyDescent="0.2">
      <c r="B383" s="10"/>
      <c r="C383" s="10"/>
      <c r="D383" s="10"/>
      <c r="E383" s="10"/>
      <c r="F383" s="10"/>
      <c r="G383" s="10"/>
      <c r="H383" s="10"/>
      <c r="I383" s="10"/>
      <c r="J383" s="10"/>
      <c r="K383" s="10"/>
      <c r="L383" s="10"/>
      <c r="M383" s="10"/>
      <c r="N383" s="10"/>
      <c r="O383" s="10"/>
      <c r="P383" s="10"/>
      <c r="Q383" s="10"/>
      <c r="R383" s="10"/>
      <c r="S383" s="10"/>
      <c r="T383" s="10"/>
      <c r="U383" s="10"/>
      <c r="V383" s="10"/>
      <c r="W383" s="10"/>
      <c r="X383" s="11"/>
      <c r="Y383" s="10"/>
      <c r="Z383" s="10"/>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10"/>
      <c r="AW383" s="10"/>
      <c r="AX383" s="10"/>
      <c r="AY383" s="10"/>
      <c r="AZ383" s="10"/>
      <c r="BA383" s="10"/>
      <c r="BB383" s="10"/>
      <c r="BC383" s="10"/>
      <c r="BD383" s="10"/>
      <c r="BE383" s="10"/>
      <c r="BF383" s="10"/>
      <c r="BG383" s="10"/>
      <c r="BH383" s="10"/>
      <c r="BI383" s="10"/>
      <c r="BJ383" s="10"/>
      <c r="BK383" s="10"/>
    </row>
    <row r="384" spans="2:63" x14ac:dyDescent="0.2">
      <c r="B384" s="10"/>
      <c r="C384" s="10"/>
      <c r="D384" s="10"/>
      <c r="E384" s="10"/>
      <c r="F384" s="10"/>
      <c r="G384" s="10"/>
      <c r="H384" s="10"/>
      <c r="I384" s="10"/>
      <c r="J384" s="10"/>
      <c r="K384" s="10"/>
      <c r="L384" s="10"/>
      <c r="M384" s="10"/>
      <c r="N384" s="10"/>
      <c r="O384" s="10"/>
      <c r="P384" s="10"/>
      <c r="Q384" s="10"/>
      <c r="R384" s="10"/>
      <c r="S384" s="10"/>
      <c r="T384" s="10"/>
      <c r="U384" s="10"/>
      <c r="V384" s="10"/>
      <c r="W384" s="10"/>
      <c r="X384" s="11"/>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c r="BG384" s="10"/>
      <c r="BH384" s="10"/>
      <c r="BI384" s="10"/>
      <c r="BJ384" s="10"/>
      <c r="BK384" s="10"/>
    </row>
    <row r="385" spans="2:63" x14ac:dyDescent="0.2">
      <c r="B385" s="10"/>
      <c r="C385" s="10"/>
      <c r="D385" s="10"/>
      <c r="E385" s="10"/>
      <c r="F385" s="10"/>
      <c r="G385" s="10"/>
      <c r="H385" s="10"/>
      <c r="I385" s="10"/>
      <c r="J385" s="10"/>
      <c r="K385" s="10"/>
      <c r="L385" s="10"/>
      <c r="M385" s="10"/>
      <c r="N385" s="10"/>
      <c r="O385" s="10"/>
      <c r="P385" s="10"/>
      <c r="Q385" s="10"/>
      <c r="R385" s="10"/>
      <c r="S385" s="10"/>
      <c r="T385" s="10"/>
      <c r="U385" s="10"/>
      <c r="V385" s="10"/>
      <c r="W385" s="10"/>
      <c r="X385" s="11"/>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c r="BH385" s="10"/>
      <c r="BI385" s="10"/>
      <c r="BJ385" s="10"/>
      <c r="BK385" s="10"/>
    </row>
    <row r="386" spans="2:63" x14ac:dyDescent="0.2">
      <c r="B386" s="10"/>
      <c r="C386" s="10"/>
      <c r="D386" s="10"/>
      <c r="E386" s="10"/>
      <c r="F386" s="10"/>
      <c r="G386" s="10"/>
      <c r="H386" s="10"/>
      <c r="I386" s="10"/>
      <c r="J386" s="10"/>
      <c r="K386" s="10"/>
      <c r="L386" s="10"/>
      <c r="M386" s="10"/>
      <c r="N386" s="10"/>
      <c r="O386" s="10"/>
      <c r="P386" s="10"/>
      <c r="Q386" s="10"/>
      <c r="R386" s="10"/>
      <c r="S386" s="10"/>
      <c r="T386" s="10"/>
      <c r="U386" s="10"/>
      <c r="V386" s="10"/>
      <c r="W386" s="10"/>
      <c r="X386" s="11"/>
      <c r="Y386" s="10"/>
      <c r="Z386" s="10"/>
      <c r="AA386" s="10"/>
      <c r="AB386" s="10"/>
      <c r="AC386" s="10"/>
      <c r="AD386" s="10"/>
      <c r="AE386" s="10"/>
      <c r="AF386" s="10"/>
      <c r="AG386" s="10"/>
      <c r="AH386" s="10"/>
      <c r="AI386" s="10"/>
      <c r="AJ386" s="10"/>
      <c r="AK386" s="10"/>
      <c r="AL386" s="10"/>
      <c r="AM386" s="10"/>
      <c r="AN386" s="10"/>
      <c r="AO386" s="10"/>
      <c r="AP386" s="10"/>
      <c r="AQ386" s="10"/>
      <c r="AR386" s="10"/>
      <c r="AS386" s="10"/>
      <c r="AT386" s="10"/>
      <c r="AU386" s="10"/>
      <c r="AV386" s="10"/>
      <c r="AW386" s="10"/>
      <c r="AX386" s="10"/>
      <c r="AY386" s="10"/>
      <c r="AZ386" s="10"/>
      <c r="BA386" s="10"/>
      <c r="BB386" s="10"/>
      <c r="BC386" s="10"/>
      <c r="BD386" s="10"/>
      <c r="BE386" s="10"/>
      <c r="BF386" s="10"/>
      <c r="BG386" s="10"/>
      <c r="BH386" s="10"/>
      <c r="BI386" s="10"/>
      <c r="BJ386" s="10"/>
      <c r="BK386" s="10"/>
    </row>
    <row r="387" spans="2:63" x14ac:dyDescent="0.2">
      <c r="B387" s="10"/>
      <c r="C387" s="10"/>
      <c r="D387" s="10"/>
      <c r="E387" s="10"/>
      <c r="F387" s="10"/>
      <c r="G387" s="10"/>
      <c r="H387" s="10"/>
      <c r="I387" s="10"/>
      <c r="J387" s="10"/>
      <c r="K387" s="10"/>
      <c r="L387" s="10"/>
      <c r="M387" s="10"/>
      <c r="N387" s="10"/>
      <c r="O387" s="10"/>
      <c r="P387" s="10"/>
      <c r="Q387" s="10"/>
      <c r="R387" s="10"/>
      <c r="S387" s="10"/>
      <c r="T387" s="10"/>
      <c r="U387" s="10"/>
      <c r="V387" s="10"/>
      <c r="W387" s="10"/>
      <c r="X387" s="11"/>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10"/>
      <c r="AW387" s="10"/>
      <c r="AX387" s="10"/>
      <c r="AY387" s="10"/>
      <c r="AZ387" s="10"/>
      <c r="BA387" s="10"/>
      <c r="BB387" s="10"/>
      <c r="BC387" s="10"/>
      <c r="BD387" s="10"/>
      <c r="BE387" s="10"/>
      <c r="BF387" s="10"/>
      <c r="BG387" s="10"/>
      <c r="BH387" s="10"/>
      <c r="BI387" s="10"/>
      <c r="BJ387" s="10"/>
      <c r="BK387" s="10"/>
    </row>
    <row r="388" spans="2:63" x14ac:dyDescent="0.2">
      <c r="B388" s="10"/>
      <c r="C388" s="10"/>
      <c r="D388" s="10"/>
      <c r="E388" s="10"/>
      <c r="F388" s="10"/>
      <c r="G388" s="10"/>
      <c r="H388" s="10"/>
      <c r="I388" s="10"/>
      <c r="J388" s="10"/>
      <c r="K388" s="10"/>
      <c r="L388" s="10"/>
      <c r="M388" s="10"/>
      <c r="N388" s="10"/>
      <c r="O388" s="10"/>
      <c r="P388" s="10"/>
      <c r="Q388" s="10"/>
      <c r="R388" s="10"/>
      <c r="S388" s="10"/>
      <c r="T388" s="10"/>
      <c r="U388" s="10"/>
      <c r="V388" s="10"/>
      <c r="W388" s="10"/>
      <c r="X388" s="11"/>
      <c r="Y388" s="10"/>
      <c r="Z388" s="10"/>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c r="BE388" s="10"/>
      <c r="BF388" s="10"/>
      <c r="BG388" s="10"/>
      <c r="BH388" s="10"/>
      <c r="BI388" s="10"/>
      <c r="BJ388" s="10"/>
      <c r="BK388" s="10"/>
    </row>
    <row r="389" spans="2:63" x14ac:dyDescent="0.2">
      <c r="B389" s="10"/>
      <c r="C389" s="10"/>
      <c r="D389" s="10"/>
      <c r="E389" s="10"/>
      <c r="F389" s="10"/>
      <c r="G389" s="10"/>
      <c r="H389" s="10"/>
      <c r="I389" s="10"/>
      <c r="J389" s="10"/>
      <c r="K389" s="10"/>
      <c r="L389" s="10"/>
      <c r="M389" s="10"/>
      <c r="N389" s="10"/>
      <c r="O389" s="10"/>
      <c r="P389" s="10"/>
      <c r="Q389" s="10"/>
      <c r="R389" s="10"/>
      <c r="S389" s="10"/>
      <c r="T389" s="10"/>
      <c r="U389" s="10"/>
      <c r="V389" s="10"/>
      <c r="W389" s="10"/>
      <c r="X389" s="11"/>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c r="BH389" s="10"/>
      <c r="BI389" s="10"/>
      <c r="BJ389" s="10"/>
      <c r="BK389" s="10"/>
    </row>
    <row r="390" spans="2:63" x14ac:dyDescent="0.2">
      <c r="B390" s="10"/>
      <c r="C390" s="10"/>
      <c r="D390" s="10"/>
      <c r="E390" s="10"/>
      <c r="F390" s="10"/>
      <c r="G390" s="10"/>
      <c r="H390" s="10"/>
      <c r="I390" s="10"/>
      <c r="J390" s="10"/>
      <c r="K390" s="10"/>
      <c r="L390" s="10"/>
      <c r="M390" s="10"/>
      <c r="N390" s="10"/>
      <c r="O390" s="10"/>
      <c r="P390" s="10"/>
      <c r="Q390" s="10"/>
      <c r="R390" s="10"/>
      <c r="S390" s="10"/>
      <c r="T390" s="10"/>
      <c r="U390" s="10"/>
      <c r="V390" s="10"/>
      <c r="W390" s="10"/>
      <c r="X390" s="11"/>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c r="BG390" s="10"/>
      <c r="BH390" s="10"/>
      <c r="BI390" s="10"/>
      <c r="BJ390" s="10"/>
      <c r="BK390" s="10"/>
    </row>
    <row r="391" spans="2:63" x14ac:dyDescent="0.2">
      <c r="B391" s="10"/>
      <c r="C391" s="10"/>
      <c r="D391" s="10"/>
      <c r="E391" s="10"/>
      <c r="F391" s="10"/>
      <c r="G391" s="10"/>
      <c r="H391" s="10"/>
      <c r="I391" s="10"/>
      <c r="J391" s="10"/>
      <c r="K391" s="10"/>
      <c r="L391" s="10"/>
      <c r="M391" s="10"/>
      <c r="N391" s="10"/>
      <c r="O391" s="10"/>
      <c r="P391" s="10"/>
      <c r="Q391" s="10"/>
      <c r="R391" s="10"/>
      <c r="S391" s="10"/>
      <c r="T391" s="10"/>
      <c r="U391" s="10"/>
      <c r="V391" s="10"/>
      <c r="W391" s="10"/>
      <c r="X391" s="11"/>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c r="AZ391" s="10"/>
      <c r="BA391" s="10"/>
      <c r="BB391" s="10"/>
      <c r="BC391" s="10"/>
      <c r="BD391" s="10"/>
      <c r="BE391" s="10"/>
      <c r="BF391" s="10"/>
      <c r="BG391" s="10"/>
      <c r="BH391" s="10"/>
      <c r="BI391" s="10"/>
      <c r="BJ391" s="10"/>
      <c r="BK391" s="10"/>
    </row>
    <row r="392" spans="2:63" x14ac:dyDescent="0.2">
      <c r="B392" s="10"/>
      <c r="C392" s="10"/>
      <c r="D392" s="10"/>
      <c r="E392" s="10"/>
      <c r="F392" s="10"/>
      <c r="G392" s="10"/>
      <c r="H392" s="10"/>
      <c r="I392" s="10"/>
      <c r="J392" s="10"/>
      <c r="K392" s="10"/>
      <c r="L392" s="10"/>
      <c r="M392" s="10"/>
      <c r="N392" s="10"/>
      <c r="O392" s="10"/>
      <c r="P392" s="10"/>
      <c r="Q392" s="10"/>
      <c r="R392" s="10"/>
      <c r="S392" s="10"/>
      <c r="T392" s="10"/>
      <c r="U392" s="10"/>
      <c r="V392" s="10"/>
      <c r="W392" s="10"/>
      <c r="X392" s="11"/>
      <c r="Y392" s="10"/>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0"/>
      <c r="BA392" s="10"/>
      <c r="BB392" s="10"/>
      <c r="BC392" s="10"/>
      <c r="BD392" s="10"/>
      <c r="BE392" s="10"/>
      <c r="BF392" s="10"/>
      <c r="BG392" s="10"/>
      <c r="BH392" s="10"/>
      <c r="BI392" s="10"/>
      <c r="BJ392" s="10"/>
      <c r="BK392" s="10"/>
    </row>
    <row r="393" spans="2:63" x14ac:dyDescent="0.2">
      <c r="B393" s="10"/>
      <c r="C393" s="10"/>
      <c r="D393" s="10"/>
      <c r="E393" s="10"/>
      <c r="F393" s="10"/>
      <c r="G393" s="10"/>
      <c r="H393" s="10"/>
      <c r="I393" s="10"/>
      <c r="J393" s="10"/>
      <c r="K393" s="10"/>
      <c r="L393" s="10"/>
      <c r="M393" s="10"/>
      <c r="N393" s="10"/>
      <c r="O393" s="10"/>
      <c r="P393" s="10"/>
      <c r="Q393" s="10"/>
      <c r="R393" s="10"/>
      <c r="S393" s="10"/>
      <c r="T393" s="10"/>
      <c r="U393" s="10"/>
      <c r="V393" s="10"/>
      <c r="W393" s="10"/>
      <c r="X393" s="11"/>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10"/>
      <c r="BH393" s="10"/>
      <c r="BI393" s="10"/>
      <c r="BJ393" s="10"/>
      <c r="BK393" s="10"/>
    </row>
    <row r="394" spans="2:63" x14ac:dyDescent="0.2">
      <c r="B394" s="10"/>
      <c r="C394" s="10"/>
      <c r="D394" s="10"/>
      <c r="E394" s="10"/>
      <c r="F394" s="10"/>
      <c r="G394" s="10"/>
      <c r="H394" s="10"/>
      <c r="I394" s="10"/>
      <c r="J394" s="10"/>
      <c r="K394" s="10"/>
      <c r="L394" s="10"/>
      <c r="M394" s="10"/>
      <c r="N394" s="10"/>
      <c r="O394" s="10"/>
      <c r="P394" s="10"/>
      <c r="Q394" s="10"/>
      <c r="R394" s="10"/>
      <c r="S394" s="10"/>
      <c r="T394" s="10"/>
      <c r="U394" s="10"/>
      <c r="V394" s="10"/>
      <c r="W394" s="10"/>
      <c r="X394" s="11"/>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row>
    <row r="395" spans="2:63" x14ac:dyDescent="0.2">
      <c r="B395" s="10"/>
      <c r="C395" s="10"/>
      <c r="D395" s="10"/>
      <c r="E395" s="10"/>
      <c r="F395" s="10"/>
      <c r="G395" s="10"/>
      <c r="H395" s="10"/>
      <c r="I395" s="10"/>
      <c r="J395" s="10"/>
      <c r="K395" s="10"/>
      <c r="L395" s="10"/>
      <c r="M395" s="10"/>
      <c r="N395" s="10"/>
      <c r="O395" s="10"/>
      <c r="P395" s="10"/>
      <c r="Q395" s="10"/>
      <c r="R395" s="10"/>
      <c r="S395" s="10"/>
      <c r="T395" s="10"/>
      <c r="U395" s="10"/>
      <c r="V395" s="10"/>
      <c r="W395" s="10"/>
      <c r="X395" s="11"/>
      <c r="Y395" s="10"/>
      <c r="Z395" s="10"/>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10"/>
      <c r="AW395" s="10"/>
      <c r="AX395" s="10"/>
      <c r="AY395" s="10"/>
      <c r="AZ395" s="10"/>
      <c r="BA395" s="10"/>
      <c r="BB395" s="10"/>
      <c r="BC395" s="10"/>
      <c r="BD395" s="10"/>
      <c r="BE395" s="10"/>
      <c r="BF395" s="10"/>
      <c r="BG395" s="10"/>
      <c r="BH395" s="10"/>
      <c r="BI395" s="10"/>
      <c r="BJ395" s="10"/>
      <c r="BK395" s="10"/>
    </row>
    <row r="396" spans="2:63" x14ac:dyDescent="0.2">
      <c r="B396" s="10"/>
      <c r="C396" s="10"/>
      <c r="D396" s="10"/>
      <c r="E396" s="10"/>
      <c r="F396" s="10"/>
      <c r="G396" s="10"/>
      <c r="H396" s="10"/>
      <c r="I396" s="10"/>
      <c r="J396" s="10"/>
      <c r="K396" s="10"/>
      <c r="L396" s="10"/>
      <c r="M396" s="10"/>
      <c r="N396" s="10"/>
      <c r="O396" s="10"/>
      <c r="P396" s="10"/>
      <c r="Q396" s="10"/>
      <c r="R396" s="10"/>
      <c r="S396" s="10"/>
      <c r="T396" s="10"/>
      <c r="U396" s="10"/>
      <c r="V396" s="10"/>
      <c r="W396" s="10"/>
      <c r="X396" s="11"/>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c r="BF396" s="10"/>
      <c r="BG396" s="10"/>
      <c r="BH396" s="10"/>
      <c r="BI396" s="10"/>
      <c r="BJ396" s="10"/>
      <c r="BK396" s="10"/>
    </row>
    <row r="397" spans="2:63" x14ac:dyDescent="0.2">
      <c r="B397" s="10"/>
      <c r="C397" s="10"/>
      <c r="D397" s="10"/>
      <c r="E397" s="10"/>
      <c r="F397" s="10"/>
      <c r="G397" s="10"/>
      <c r="H397" s="10"/>
      <c r="I397" s="10"/>
      <c r="J397" s="10"/>
      <c r="K397" s="10"/>
      <c r="L397" s="10"/>
      <c r="M397" s="10"/>
      <c r="N397" s="10"/>
      <c r="O397" s="10"/>
      <c r="P397" s="10"/>
      <c r="Q397" s="10"/>
      <c r="R397" s="10"/>
      <c r="S397" s="10"/>
      <c r="T397" s="10"/>
      <c r="U397" s="10"/>
      <c r="V397" s="10"/>
      <c r="W397" s="10"/>
      <c r="X397" s="11"/>
      <c r="Y397" s="10"/>
      <c r="Z397" s="10"/>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10"/>
      <c r="AW397" s="10"/>
      <c r="AX397" s="10"/>
      <c r="AY397" s="10"/>
      <c r="AZ397" s="10"/>
      <c r="BA397" s="10"/>
      <c r="BB397" s="10"/>
      <c r="BC397" s="10"/>
      <c r="BD397" s="10"/>
      <c r="BE397" s="10"/>
      <c r="BF397" s="10"/>
      <c r="BG397" s="10"/>
      <c r="BH397" s="10"/>
      <c r="BI397" s="10"/>
      <c r="BJ397" s="10"/>
      <c r="BK397" s="10"/>
    </row>
    <row r="398" spans="2:63" x14ac:dyDescent="0.2">
      <c r="B398" s="10"/>
      <c r="C398" s="10"/>
      <c r="D398" s="10"/>
      <c r="E398" s="10"/>
      <c r="F398" s="10"/>
      <c r="G398" s="10"/>
      <c r="H398" s="10"/>
      <c r="I398" s="10"/>
      <c r="J398" s="10"/>
      <c r="K398" s="10"/>
      <c r="L398" s="10"/>
      <c r="M398" s="10"/>
      <c r="N398" s="10"/>
      <c r="O398" s="10"/>
      <c r="P398" s="10"/>
      <c r="Q398" s="10"/>
      <c r="R398" s="10"/>
      <c r="S398" s="10"/>
      <c r="T398" s="10"/>
      <c r="U398" s="10"/>
      <c r="V398" s="10"/>
      <c r="W398" s="10"/>
      <c r="X398" s="11"/>
      <c r="Y398" s="10"/>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AY398" s="10"/>
      <c r="AZ398" s="10"/>
      <c r="BA398" s="10"/>
      <c r="BB398" s="10"/>
      <c r="BC398" s="10"/>
      <c r="BD398" s="10"/>
      <c r="BE398" s="10"/>
      <c r="BF398" s="10"/>
      <c r="BG398" s="10"/>
      <c r="BH398" s="10"/>
      <c r="BI398" s="10"/>
      <c r="BJ398" s="10"/>
      <c r="BK398" s="10"/>
    </row>
    <row r="399" spans="2:63" x14ac:dyDescent="0.2">
      <c r="B399" s="10"/>
      <c r="C399" s="10"/>
      <c r="D399" s="10"/>
      <c r="E399" s="10"/>
      <c r="F399" s="10"/>
      <c r="G399" s="10"/>
      <c r="H399" s="10"/>
      <c r="I399" s="10"/>
      <c r="J399" s="10"/>
      <c r="K399" s="10"/>
      <c r="L399" s="10"/>
      <c r="M399" s="10"/>
      <c r="N399" s="10"/>
      <c r="O399" s="10"/>
      <c r="P399" s="10"/>
      <c r="Q399" s="10"/>
      <c r="R399" s="10"/>
      <c r="S399" s="10"/>
      <c r="T399" s="10"/>
      <c r="U399" s="10"/>
      <c r="V399" s="10"/>
      <c r="W399" s="10"/>
      <c r="X399" s="11"/>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c r="BC399" s="10"/>
      <c r="BD399" s="10"/>
      <c r="BE399" s="10"/>
      <c r="BF399" s="10"/>
      <c r="BG399" s="10"/>
      <c r="BH399" s="10"/>
      <c r="BI399" s="10"/>
      <c r="BJ399" s="10"/>
      <c r="BK399" s="10"/>
    </row>
    <row r="400" spans="2:63" x14ac:dyDescent="0.2">
      <c r="B400" s="10"/>
      <c r="C400" s="10"/>
      <c r="D400" s="10"/>
      <c r="E400" s="10"/>
      <c r="F400" s="10"/>
      <c r="G400" s="10"/>
      <c r="H400" s="10"/>
      <c r="I400" s="10"/>
      <c r="J400" s="10"/>
      <c r="K400" s="10"/>
      <c r="L400" s="10"/>
      <c r="M400" s="10"/>
      <c r="N400" s="10"/>
      <c r="O400" s="10"/>
      <c r="P400" s="10"/>
      <c r="Q400" s="10"/>
      <c r="R400" s="10"/>
      <c r="S400" s="10"/>
      <c r="T400" s="10"/>
      <c r="U400" s="10"/>
      <c r="V400" s="10"/>
      <c r="W400" s="10"/>
      <c r="X400" s="11"/>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c r="BC400" s="10"/>
      <c r="BD400" s="10"/>
      <c r="BE400" s="10"/>
      <c r="BF400" s="10"/>
      <c r="BG400" s="10"/>
      <c r="BH400" s="10"/>
      <c r="BI400" s="10"/>
      <c r="BJ400" s="10"/>
      <c r="BK400" s="10"/>
    </row>
    <row r="401" spans="2:63" x14ac:dyDescent="0.2">
      <c r="B401" s="10"/>
      <c r="C401" s="10"/>
      <c r="D401" s="10"/>
      <c r="E401" s="10"/>
      <c r="F401" s="10"/>
      <c r="G401" s="10"/>
      <c r="H401" s="10"/>
      <c r="I401" s="10"/>
      <c r="J401" s="10"/>
      <c r="K401" s="10"/>
      <c r="L401" s="10"/>
      <c r="M401" s="10"/>
      <c r="N401" s="10"/>
      <c r="O401" s="10"/>
      <c r="P401" s="10"/>
      <c r="Q401" s="10"/>
      <c r="R401" s="10"/>
      <c r="S401" s="10"/>
      <c r="T401" s="10"/>
      <c r="U401" s="10"/>
      <c r="V401" s="10"/>
      <c r="W401" s="10"/>
      <c r="X401" s="11"/>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c r="BE401" s="10"/>
      <c r="BF401" s="10"/>
      <c r="BG401" s="10"/>
      <c r="BH401" s="10"/>
      <c r="BI401" s="10"/>
      <c r="BJ401" s="10"/>
      <c r="BK401" s="10"/>
    </row>
    <row r="402" spans="2:63" x14ac:dyDescent="0.2">
      <c r="B402" s="10"/>
      <c r="C402" s="10"/>
      <c r="D402" s="10"/>
      <c r="E402" s="10"/>
      <c r="F402" s="10"/>
      <c r="G402" s="10"/>
      <c r="H402" s="10"/>
      <c r="I402" s="10"/>
      <c r="J402" s="10"/>
      <c r="K402" s="10"/>
      <c r="L402" s="10"/>
      <c r="M402" s="10"/>
      <c r="N402" s="10"/>
      <c r="O402" s="10"/>
      <c r="P402" s="10"/>
      <c r="Q402" s="10"/>
      <c r="R402" s="10"/>
      <c r="S402" s="10"/>
      <c r="T402" s="10"/>
      <c r="U402" s="10"/>
      <c r="V402" s="10"/>
      <c r="W402" s="10"/>
      <c r="X402" s="11"/>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c r="BC402" s="10"/>
      <c r="BD402" s="10"/>
      <c r="BE402" s="10"/>
      <c r="BF402" s="10"/>
      <c r="BG402" s="10"/>
      <c r="BH402" s="10"/>
      <c r="BI402" s="10"/>
      <c r="BJ402" s="10"/>
      <c r="BK402" s="10"/>
    </row>
    <row r="403" spans="2:63" x14ac:dyDescent="0.2">
      <c r="B403" s="10"/>
      <c r="C403" s="10"/>
      <c r="D403" s="10"/>
      <c r="E403" s="10"/>
      <c r="F403" s="10"/>
      <c r="G403" s="10"/>
      <c r="H403" s="10"/>
      <c r="I403" s="10"/>
      <c r="J403" s="10"/>
      <c r="K403" s="10"/>
      <c r="L403" s="10"/>
      <c r="M403" s="10"/>
      <c r="N403" s="10"/>
      <c r="O403" s="10"/>
      <c r="P403" s="10"/>
      <c r="Q403" s="10"/>
      <c r="R403" s="10"/>
      <c r="S403" s="10"/>
      <c r="T403" s="10"/>
      <c r="U403" s="10"/>
      <c r="V403" s="10"/>
      <c r="W403" s="10"/>
      <c r="X403" s="11"/>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c r="BC403" s="10"/>
      <c r="BD403" s="10"/>
      <c r="BE403" s="10"/>
      <c r="BF403" s="10"/>
      <c r="BG403" s="10"/>
      <c r="BH403" s="10"/>
      <c r="BI403" s="10"/>
      <c r="BJ403" s="10"/>
      <c r="BK403" s="10"/>
    </row>
    <row r="404" spans="2:63" x14ac:dyDescent="0.2">
      <c r="B404" s="10"/>
      <c r="C404" s="10"/>
      <c r="D404" s="10"/>
      <c r="E404" s="10"/>
      <c r="F404" s="10"/>
      <c r="G404" s="10"/>
      <c r="H404" s="10"/>
      <c r="I404" s="10"/>
      <c r="J404" s="10"/>
      <c r="K404" s="10"/>
      <c r="L404" s="10"/>
      <c r="M404" s="10"/>
      <c r="N404" s="10"/>
      <c r="O404" s="10"/>
      <c r="P404" s="10"/>
      <c r="Q404" s="10"/>
      <c r="R404" s="10"/>
      <c r="S404" s="10"/>
      <c r="T404" s="10"/>
      <c r="U404" s="10"/>
      <c r="V404" s="10"/>
      <c r="W404" s="10"/>
      <c r="X404" s="11"/>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c r="BC404" s="10"/>
      <c r="BD404" s="10"/>
      <c r="BE404" s="10"/>
      <c r="BF404" s="10"/>
      <c r="BG404" s="10"/>
      <c r="BH404" s="10"/>
      <c r="BI404" s="10"/>
      <c r="BJ404" s="10"/>
      <c r="BK404" s="10"/>
    </row>
    <row r="405" spans="2:63" x14ac:dyDescent="0.2">
      <c r="B405" s="10"/>
      <c r="C405" s="10"/>
      <c r="D405" s="10"/>
      <c r="E405" s="10"/>
      <c r="F405" s="10"/>
      <c r="G405" s="10"/>
      <c r="H405" s="10"/>
      <c r="I405" s="10"/>
      <c r="J405" s="10"/>
      <c r="K405" s="10"/>
      <c r="L405" s="10"/>
      <c r="M405" s="10"/>
      <c r="N405" s="10"/>
      <c r="O405" s="10"/>
      <c r="P405" s="10"/>
      <c r="Q405" s="10"/>
      <c r="R405" s="10"/>
      <c r="S405" s="10"/>
      <c r="T405" s="10"/>
      <c r="U405" s="10"/>
      <c r="V405" s="10"/>
      <c r="W405" s="10"/>
      <c r="X405" s="11"/>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c r="BH405" s="10"/>
      <c r="BI405" s="10"/>
      <c r="BJ405" s="10"/>
      <c r="BK405" s="10"/>
    </row>
    <row r="406" spans="2:63" x14ac:dyDescent="0.2">
      <c r="B406" s="10"/>
      <c r="C406" s="10"/>
      <c r="D406" s="10"/>
      <c r="E406" s="10"/>
      <c r="F406" s="10"/>
      <c r="G406" s="10"/>
      <c r="H406" s="10"/>
      <c r="I406" s="10"/>
      <c r="J406" s="10"/>
      <c r="K406" s="10"/>
      <c r="L406" s="10"/>
      <c r="M406" s="10"/>
      <c r="N406" s="10"/>
      <c r="O406" s="10"/>
      <c r="P406" s="10"/>
      <c r="Q406" s="10"/>
      <c r="R406" s="10"/>
      <c r="S406" s="10"/>
      <c r="T406" s="10"/>
      <c r="U406" s="10"/>
      <c r="V406" s="10"/>
      <c r="W406" s="10"/>
      <c r="X406" s="11"/>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c r="BG406" s="10"/>
      <c r="BH406" s="10"/>
      <c r="BI406" s="10"/>
      <c r="BJ406" s="10"/>
      <c r="BK406" s="10"/>
    </row>
    <row r="407" spans="2:63" x14ac:dyDescent="0.2">
      <c r="B407" s="10"/>
      <c r="C407" s="10"/>
      <c r="D407" s="10"/>
      <c r="E407" s="10"/>
      <c r="F407" s="10"/>
      <c r="G407" s="10"/>
      <c r="H407" s="10"/>
      <c r="I407" s="10"/>
      <c r="J407" s="10"/>
      <c r="K407" s="10"/>
      <c r="L407" s="10"/>
      <c r="M407" s="10"/>
      <c r="N407" s="10"/>
      <c r="O407" s="10"/>
      <c r="P407" s="10"/>
      <c r="Q407" s="10"/>
      <c r="R407" s="10"/>
      <c r="S407" s="10"/>
      <c r="T407" s="10"/>
      <c r="U407" s="10"/>
      <c r="V407" s="10"/>
      <c r="W407" s="10"/>
      <c r="X407" s="11"/>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c r="BC407" s="10"/>
      <c r="BD407" s="10"/>
      <c r="BE407" s="10"/>
      <c r="BF407" s="10"/>
      <c r="BG407" s="10"/>
      <c r="BH407" s="10"/>
      <c r="BI407" s="10"/>
      <c r="BJ407" s="10"/>
      <c r="BK407" s="10"/>
    </row>
    <row r="408" spans="2:63" x14ac:dyDescent="0.2">
      <c r="B408" s="10"/>
      <c r="C408" s="10"/>
      <c r="D408" s="10"/>
      <c r="E408" s="10"/>
      <c r="F408" s="10"/>
      <c r="G408" s="10"/>
      <c r="H408" s="10"/>
      <c r="I408" s="10"/>
      <c r="J408" s="10"/>
      <c r="K408" s="10"/>
      <c r="L408" s="10"/>
      <c r="M408" s="10"/>
      <c r="N408" s="10"/>
      <c r="O408" s="10"/>
      <c r="P408" s="10"/>
      <c r="Q408" s="10"/>
      <c r="R408" s="10"/>
      <c r="S408" s="10"/>
      <c r="T408" s="10"/>
      <c r="U408" s="10"/>
      <c r="V408" s="10"/>
      <c r="W408" s="10"/>
      <c r="X408" s="11"/>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c r="BC408" s="10"/>
      <c r="BD408" s="10"/>
      <c r="BE408" s="10"/>
      <c r="BF408" s="10"/>
      <c r="BG408" s="10"/>
      <c r="BH408" s="10"/>
      <c r="BI408" s="10"/>
      <c r="BJ408" s="10"/>
      <c r="BK408" s="10"/>
    </row>
    <row r="409" spans="2:63" x14ac:dyDescent="0.2">
      <c r="B409" s="10"/>
      <c r="C409" s="10"/>
      <c r="D409" s="10"/>
      <c r="E409" s="10"/>
      <c r="F409" s="10"/>
      <c r="G409" s="10"/>
      <c r="H409" s="10"/>
      <c r="I409" s="10"/>
      <c r="J409" s="10"/>
      <c r="K409" s="10"/>
      <c r="L409" s="10"/>
      <c r="M409" s="10"/>
      <c r="N409" s="10"/>
      <c r="O409" s="10"/>
      <c r="P409" s="10"/>
      <c r="Q409" s="10"/>
      <c r="R409" s="10"/>
      <c r="S409" s="10"/>
      <c r="T409" s="10"/>
      <c r="U409" s="10"/>
      <c r="V409" s="10"/>
      <c r="W409" s="10"/>
      <c r="X409" s="11"/>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c r="BG409" s="10"/>
      <c r="BH409" s="10"/>
      <c r="BI409" s="10"/>
      <c r="BJ409" s="10"/>
      <c r="BK409" s="10"/>
    </row>
    <row r="410" spans="2:63" x14ac:dyDescent="0.2">
      <c r="B410" s="10"/>
      <c r="C410" s="10"/>
      <c r="D410" s="10"/>
      <c r="E410" s="10"/>
      <c r="F410" s="10"/>
      <c r="G410" s="10"/>
      <c r="H410" s="10"/>
      <c r="I410" s="10"/>
      <c r="J410" s="10"/>
      <c r="K410" s="10"/>
      <c r="L410" s="10"/>
      <c r="M410" s="10"/>
      <c r="N410" s="10"/>
      <c r="O410" s="10"/>
      <c r="P410" s="10"/>
      <c r="Q410" s="10"/>
      <c r="R410" s="10"/>
      <c r="S410" s="10"/>
      <c r="T410" s="10"/>
      <c r="U410" s="10"/>
      <c r="V410" s="10"/>
      <c r="W410" s="10"/>
      <c r="X410" s="11"/>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c r="BE410" s="10"/>
      <c r="BF410" s="10"/>
      <c r="BG410" s="10"/>
      <c r="BH410" s="10"/>
      <c r="BI410" s="10"/>
      <c r="BJ410" s="10"/>
      <c r="BK410" s="10"/>
    </row>
    <row r="411" spans="2:63" x14ac:dyDescent="0.2">
      <c r="B411" s="10"/>
      <c r="C411" s="10"/>
      <c r="D411" s="10"/>
      <c r="E411" s="10"/>
      <c r="F411" s="10"/>
      <c r="G411" s="10"/>
      <c r="H411" s="10"/>
      <c r="I411" s="10"/>
      <c r="J411" s="10"/>
      <c r="K411" s="10"/>
      <c r="L411" s="10"/>
      <c r="M411" s="10"/>
      <c r="N411" s="10"/>
      <c r="O411" s="10"/>
      <c r="P411" s="10"/>
      <c r="Q411" s="10"/>
      <c r="R411" s="10"/>
      <c r="S411" s="10"/>
      <c r="T411" s="10"/>
      <c r="U411" s="10"/>
      <c r="V411" s="10"/>
      <c r="W411" s="10"/>
      <c r="X411" s="11"/>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c r="BC411" s="10"/>
      <c r="BD411" s="10"/>
      <c r="BE411" s="10"/>
      <c r="BF411" s="10"/>
      <c r="BG411" s="10"/>
      <c r="BH411" s="10"/>
      <c r="BI411" s="10"/>
      <c r="BJ411" s="10"/>
      <c r="BK411" s="10"/>
    </row>
    <row r="412" spans="2:63" x14ac:dyDescent="0.2">
      <c r="B412" s="10"/>
      <c r="C412" s="10"/>
      <c r="D412" s="10"/>
      <c r="E412" s="10"/>
      <c r="F412" s="10"/>
      <c r="G412" s="10"/>
      <c r="H412" s="10"/>
      <c r="I412" s="10"/>
      <c r="J412" s="10"/>
      <c r="K412" s="10"/>
      <c r="L412" s="10"/>
      <c r="M412" s="10"/>
      <c r="N412" s="10"/>
      <c r="O412" s="10"/>
      <c r="P412" s="10"/>
      <c r="Q412" s="10"/>
      <c r="R412" s="10"/>
      <c r="S412" s="10"/>
      <c r="T412" s="10"/>
      <c r="U412" s="10"/>
      <c r="V412" s="10"/>
      <c r="W412" s="10"/>
      <c r="X412" s="11"/>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c r="BC412" s="10"/>
      <c r="BD412" s="10"/>
      <c r="BE412" s="10"/>
      <c r="BF412" s="10"/>
      <c r="BG412" s="10"/>
      <c r="BH412" s="10"/>
      <c r="BI412" s="10"/>
      <c r="BJ412" s="10"/>
      <c r="BK412" s="10"/>
    </row>
    <row r="413" spans="2:63" x14ac:dyDescent="0.2">
      <c r="B413" s="10"/>
      <c r="C413" s="10"/>
      <c r="D413" s="10"/>
      <c r="E413" s="10"/>
      <c r="F413" s="10"/>
      <c r="G413" s="10"/>
      <c r="H413" s="10"/>
      <c r="I413" s="10"/>
      <c r="J413" s="10"/>
      <c r="K413" s="10"/>
      <c r="L413" s="10"/>
      <c r="M413" s="10"/>
      <c r="N413" s="10"/>
      <c r="O413" s="10"/>
      <c r="P413" s="10"/>
      <c r="Q413" s="10"/>
      <c r="R413" s="10"/>
      <c r="S413" s="10"/>
      <c r="T413" s="10"/>
      <c r="U413" s="10"/>
      <c r="V413" s="10"/>
      <c r="W413" s="10"/>
      <c r="X413" s="11"/>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c r="BC413" s="10"/>
      <c r="BD413" s="10"/>
      <c r="BE413" s="10"/>
      <c r="BF413" s="10"/>
      <c r="BG413" s="10"/>
      <c r="BH413" s="10"/>
      <c r="BI413" s="10"/>
      <c r="BJ413" s="10"/>
      <c r="BK413" s="10"/>
    </row>
    <row r="414" spans="2:63" x14ac:dyDescent="0.2">
      <c r="B414" s="10"/>
      <c r="C414" s="10"/>
      <c r="D414" s="10"/>
      <c r="E414" s="10"/>
      <c r="F414" s="10"/>
      <c r="G414" s="10"/>
      <c r="H414" s="10"/>
      <c r="I414" s="10"/>
      <c r="J414" s="10"/>
      <c r="K414" s="10"/>
      <c r="L414" s="10"/>
      <c r="M414" s="10"/>
      <c r="N414" s="10"/>
      <c r="O414" s="10"/>
      <c r="P414" s="10"/>
      <c r="Q414" s="10"/>
      <c r="R414" s="10"/>
      <c r="S414" s="10"/>
      <c r="T414" s="10"/>
      <c r="U414" s="10"/>
      <c r="V414" s="10"/>
      <c r="W414" s="10"/>
      <c r="X414" s="11"/>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c r="BC414" s="10"/>
      <c r="BD414" s="10"/>
      <c r="BE414" s="10"/>
      <c r="BF414" s="10"/>
      <c r="BG414" s="10"/>
      <c r="BH414" s="10"/>
      <c r="BI414" s="10"/>
      <c r="BJ414" s="10"/>
      <c r="BK414" s="10"/>
    </row>
    <row r="415" spans="2:63" x14ac:dyDescent="0.2">
      <c r="B415" s="10"/>
      <c r="C415" s="10"/>
      <c r="D415" s="10"/>
      <c r="E415" s="10"/>
      <c r="F415" s="10"/>
      <c r="G415" s="10"/>
      <c r="H415" s="10"/>
      <c r="I415" s="10"/>
      <c r="J415" s="10"/>
      <c r="K415" s="10"/>
      <c r="L415" s="10"/>
      <c r="M415" s="10"/>
      <c r="N415" s="10"/>
      <c r="O415" s="10"/>
      <c r="P415" s="10"/>
      <c r="Q415" s="10"/>
      <c r="R415" s="10"/>
      <c r="S415" s="10"/>
      <c r="T415" s="10"/>
      <c r="U415" s="10"/>
      <c r="V415" s="10"/>
      <c r="W415" s="10"/>
      <c r="X415" s="11"/>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c r="BC415" s="10"/>
      <c r="BD415" s="10"/>
      <c r="BE415" s="10"/>
      <c r="BF415" s="10"/>
      <c r="BG415" s="10"/>
      <c r="BH415" s="10"/>
      <c r="BI415" s="10"/>
      <c r="BJ415" s="10"/>
      <c r="BK415" s="10"/>
    </row>
    <row r="416" spans="2:63" x14ac:dyDescent="0.2">
      <c r="B416" s="10"/>
      <c r="C416" s="10"/>
      <c r="D416" s="10"/>
      <c r="E416" s="10"/>
      <c r="F416" s="10"/>
      <c r="G416" s="10"/>
      <c r="H416" s="10"/>
      <c r="I416" s="10"/>
      <c r="J416" s="10"/>
      <c r="K416" s="10"/>
      <c r="L416" s="10"/>
      <c r="M416" s="10"/>
      <c r="N416" s="10"/>
      <c r="O416" s="10"/>
      <c r="P416" s="10"/>
      <c r="Q416" s="10"/>
      <c r="R416" s="10"/>
      <c r="S416" s="10"/>
      <c r="T416" s="10"/>
      <c r="U416" s="10"/>
      <c r="V416" s="10"/>
      <c r="W416" s="10"/>
      <c r="X416" s="11"/>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c r="BG416" s="10"/>
      <c r="BH416" s="10"/>
      <c r="BI416" s="10"/>
      <c r="BJ416" s="10"/>
      <c r="BK416" s="10"/>
    </row>
    <row r="417" spans="2:63" x14ac:dyDescent="0.2">
      <c r="B417" s="10"/>
      <c r="C417" s="10"/>
      <c r="D417" s="10"/>
      <c r="E417" s="10"/>
      <c r="F417" s="10"/>
      <c r="G417" s="10"/>
      <c r="H417" s="10"/>
      <c r="I417" s="10"/>
      <c r="J417" s="10"/>
      <c r="K417" s="10"/>
      <c r="L417" s="10"/>
      <c r="M417" s="10"/>
      <c r="N417" s="10"/>
      <c r="O417" s="10"/>
      <c r="P417" s="10"/>
      <c r="Q417" s="10"/>
      <c r="R417" s="10"/>
      <c r="S417" s="10"/>
      <c r="T417" s="10"/>
      <c r="U417" s="10"/>
      <c r="V417" s="10"/>
      <c r="W417" s="10"/>
      <c r="X417" s="11"/>
      <c r="Y417" s="10"/>
      <c r="Z417" s="10"/>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10"/>
      <c r="AW417" s="10"/>
      <c r="AX417" s="10"/>
      <c r="AY417" s="10"/>
      <c r="AZ417" s="10"/>
      <c r="BA417" s="10"/>
      <c r="BB417" s="10"/>
      <c r="BC417" s="10"/>
      <c r="BD417" s="10"/>
      <c r="BE417" s="10"/>
      <c r="BF417" s="10"/>
      <c r="BG417" s="10"/>
      <c r="BH417" s="10"/>
      <c r="BI417" s="10"/>
      <c r="BJ417" s="10"/>
      <c r="BK417" s="10"/>
    </row>
    <row r="418" spans="2:63" x14ac:dyDescent="0.2">
      <c r="B418" s="10"/>
      <c r="C418" s="10"/>
      <c r="D418" s="10"/>
      <c r="E418" s="10"/>
      <c r="F418" s="10"/>
      <c r="G418" s="10"/>
      <c r="H418" s="10"/>
      <c r="I418" s="10"/>
      <c r="J418" s="10"/>
      <c r="K418" s="10"/>
      <c r="L418" s="10"/>
      <c r="M418" s="10"/>
      <c r="N418" s="10"/>
      <c r="O418" s="10"/>
      <c r="P418" s="10"/>
      <c r="Q418" s="10"/>
      <c r="R418" s="10"/>
      <c r="S418" s="10"/>
      <c r="T418" s="10"/>
      <c r="U418" s="10"/>
      <c r="V418" s="10"/>
      <c r="W418" s="10"/>
      <c r="X418" s="11"/>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c r="BH418" s="10"/>
      <c r="BI418" s="10"/>
      <c r="BJ418" s="10"/>
      <c r="BK418" s="10"/>
    </row>
    <row r="419" spans="2:63" x14ac:dyDescent="0.2">
      <c r="B419" s="10"/>
      <c r="C419" s="10"/>
      <c r="D419" s="10"/>
      <c r="E419" s="10"/>
      <c r="F419" s="10"/>
      <c r="G419" s="10"/>
      <c r="H419" s="10"/>
      <c r="I419" s="10"/>
      <c r="J419" s="10"/>
      <c r="K419" s="10"/>
      <c r="L419" s="10"/>
      <c r="M419" s="10"/>
      <c r="N419" s="10"/>
      <c r="O419" s="10"/>
      <c r="P419" s="10"/>
      <c r="Q419" s="10"/>
      <c r="R419" s="10"/>
      <c r="S419" s="10"/>
      <c r="T419" s="10"/>
      <c r="U419" s="10"/>
      <c r="V419" s="10"/>
      <c r="W419" s="10"/>
      <c r="X419" s="11"/>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c r="BG419" s="10"/>
      <c r="BH419" s="10"/>
      <c r="BI419" s="10"/>
      <c r="BJ419" s="10"/>
      <c r="BK419" s="10"/>
    </row>
    <row r="420" spans="2:63" x14ac:dyDescent="0.2">
      <c r="B420" s="10"/>
      <c r="C420" s="10"/>
      <c r="D420" s="10"/>
      <c r="E420" s="10"/>
      <c r="F420" s="10"/>
      <c r="G420" s="10"/>
      <c r="H420" s="10"/>
      <c r="I420" s="10"/>
      <c r="J420" s="10"/>
      <c r="K420" s="10"/>
      <c r="L420" s="10"/>
      <c r="M420" s="10"/>
      <c r="N420" s="10"/>
      <c r="O420" s="10"/>
      <c r="P420" s="10"/>
      <c r="Q420" s="10"/>
      <c r="R420" s="10"/>
      <c r="S420" s="10"/>
      <c r="T420" s="10"/>
      <c r="U420" s="10"/>
      <c r="V420" s="10"/>
      <c r="W420" s="10"/>
      <c r="X420" s="11"/>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AY420" s="10"/>
      <c r="AZ420" s="10"/>
      <c r="BA420" s="10"/>
      <c r="BB420" s="10"/>
      <c r="BC420" s="10"/>
      <c r="BD420" s="10"/>
      <c r="BE420" s="10"/>
      <c r="BF420" s="10"/>
      <c r="BG420" s="10"/>
      <c r="BH420" s="10"/>
      <c r="BI420" s="10"/>
      <c r="BJ420" s="10"/>
      <c r="BK420" s="10"/>
    </row>
    <row r="421" spans="2:63" x14ac:dyDescent="0.2">
      <c r="B421" s="10"/>
      <c r="C421" s="10"/>
      <c r="D421" s="10"/>
      <c r="E421" s="10"/>
      <c r="F421" s="10"/>
      <c r="G421" s="10"/>
      <c r="H421" s="10"/>
      <c r="I421" s="10"/>
      <c r="J421" s="10"/>
      <c r="K421" s="10"/>
      <c r="L421" s="10"/>
      <c r="M421" s="10"/>
      <c r="N421" s="10"/>
      <c r="O421" s="10"/>
      <c r="P421" s="10"/>
      <c r="Q421" s="10"/>
      <c r="R421" s="10"/>
      <c r="S421" s="10"/>
      <c r="T421" s="10"/>
      <c r="U421" s="10"/>
      <c r="V421" s="10"/>
      <c r="W421" s="10"/>
      <c r="X421" s="11"/>
      <c r="Y421" s="10"/>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AY421" s="10"/>
      <c r="AZ421" s="10"/>
      <c r="BA421" s="10"/>
      <c r="BB421" s="10"/>
      <c r="BC421" s="10"/>
      <c r="BD421" s="10"/>
      <c r="BE421" s="10"/>
      <c r="BF421" s="10"/>
      <c r="BG421" s="10"/>
      <c r="BH421" s="10"/>
      <c r="BI421" s="10"/>
      <c r="BJ421" s="10"/>
      <c r="BK421" s="10"/>
    </row>
    <row r="422" spans="2:63" x14ac:dyDescent="0.2">
      <c r="B422" s="10"/>
      <c r="C422" s="10"/>
      <c r="D422" s="10"/>
      <c r="E422" s="10"/>
      <c r="F422" s="10"/>
      <c r="G422" s="10"/>
      <c r="H422" s="10"/>
      <c r="I422" s="10"/>
      <c r="J422" s="10"/>
      <c r="K422" s="10"/>
      <c r="L422" s="10"/>
      <c r="M422" s="10"/>
      <c r="N422" s="10"/>
      <c r="O422" s="10"/>
      <c r="P422" s="10"/>
      <c r="Q422" s="10"/>
      <c r="R422" s="10"/>
      <c r="S422" s="10"/>
      <c r="T422" s="10"/>
      <c r="U422" s="10"/>
      <c r="V422" s="10"/>
      <c r="W422" s="10"/>
      <c r="X422" s="11"/>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c r="BE422" s="10"/>
      <c r="BF422" s="10"/>
      <c r="BG422" s="10"/>
      <c r="BH422" s="10"/>
      <c r="BI422" s="10"/>
      <c r="BJ422" s="10"/>
      <c r="BK422" s="10"/>
    </row>
    <row r="423" spans="2:63" x14ac:dyDescent="0.2">
      <c r="B423" s="10"/>
      <c r="C423" s="10"/>
      <c r="D423" s="10"/>
      <c r="E423" s="10"/>
      <c r="F423" s="10"/>
      <c r="G423" s="10"/>
      <c r="H423" s="10"/>
      <c r="I423" s="10"/>
      <c r="J423" s="10"/>
      <c r="K423" s="10"/>
      <c r="L423" s="10"/>
      <c r="M423" s="10"/>
      <c r="N423" s="10"/>
      <c r="O423" s="10"/>
      <c r="P423" s="10"/>
      <c r="Q423" s="10"/>
      <c r="R423" s="10"/>
      <c r="S423" s="10"/>
      <c r="T423" s="10"/>
      <c r="U423" s="10"/>
      <c r="V423" s="10"/>
      <c r="W423" s="10"/>
      <c r="X423" s="11"/>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10"/>
      <c r="BC423" s="10"/>
      <c r="BD423" s="10"/>
      <c r="BE423" s="10"/>
      <c r="BF423" s="10"/>
      <c r="BG423" s="10"/>
      <c r="BH423" s="10"/>
      <c r="BI423" s="10"/>
      <c r="BJ423" s="10"/>
      <c r="BK423" s="10"/>
    </row>
    <row r="424" spans="2:63" x14ac:dyDescent="0.2">
      <c r="B424" s="10"/>
      <c r="C424" s="10"/>
      <c r="D424" s="10"/>
      <c r="E424" s="10"/>
      <c r="F424" s="10"/>
      <c r="G424" s="10"/>
      <c r="H424" s="10"/>
      <c r="I424" s="10"/>
      <c r="J424" s="10"/>
      <c r="K424" s="10"/>
      <c r="L424" s="10"/>
      <c r="M424" s="10"/>
      <c r="N424" s="10"/>
      <c r="O424" s="10"/>
      <c r="P424" s="10"/>
      <c r="Q424" s="10"/>
      <c r="R424" s="10"/>
      <c r="S424" s="10"/>
      <c r="T424" s="10"/>
      <c r="U424" s="10"/>
      <c r="V424" s="10"/>
      <c r="W424" s="10"/>
      <c r="X424" s="11"/>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c r="BE424" s="10"/>
      <c r="BF424" s="10"/>
      <c r="BG424" s="10"/>
      <c r="BH424" s="10"/>
      <c r="BI424" s="10"/>
      <c r="BJ424" s="10"/>
      <c r="BK424" s="10"/>
    </row>
    <row r="425" spans="2:63" x14ac:dyDescent="0.2">
      <c r="B425" s="10"/>
      <c r="C425" s="10"/>
      <c r="D425" s="10"/>
      <c r="E425" s="10"/>
      <c r="F425" s="10"/>
      <c r="G425" s="10"/>
      <c r="H425" s="10"/>
      <c r="I425" s="10"/>
      <c r="J425" s="10"/>
      <c r="K425" s="10"/>
      <c r="L425" s="10"/>
      <c r="M425" s="10"/>
      <c r="N425" s="10"/>
      <c r="O425" s="10"/>
      <c r="P425" s="10"/>
      <c r="Q425" s="10"/>
      <c r="R425" s="10"/>
      <c r="S425" s="10"/>
      <c r="T425" s="10"/>
      <c r="U425" s="10"/>
      <c r="V425" s="10"/>
      <c r="W425" s="10"/>
      <c r="X425" s="11"/>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c r="BG425" s="10"/>
      <c r="BH425" s="10"/>
      <c r="BI425" s="10"/>
      <c r="BJ425" s="10"/>
      <c r="BK425" s="10"/>
    </row>
    <row r="426" spans="2:63" x14ac:dyDescent="0.2">
      <c r="B426" s="10"/>
      <c r="C426" s="10"/>
      <c r="D426" s="10"/>
      <c r="E426" s="10"/>
      <c r="F426" s="10"/>
      <c r="G426" s="10"/>
      <c r="H426" s="10"/>
      <c r="I426" s="10"/>
      <c r="J426" s="10"/>
      <c r="K426" s="10"/>
      <c r="L426" s="10"/>
      <c r="M426" s="10"/>
      <c r="N426" s="10"/>
      <c r="O426" s="10"/>
      <c r="P426" s="10"/>
      <c r="Q426" s="10"/>
      <c r="R426" s="10"/>
      <c r="S426" s="10"/>
      <c r="T426" s="10"/>
      <c r="U426" s="10"/>
      <c r="V426" s="10"/>
      <c r="W426" s="10"/>
      <c r="X426" s="11"/>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c r="BE426" s="10"/>
      <c r="BF426" s="10"/>
      <c r="BG426" s="10"/>
      <c r="BH426" s="10"/>
      <c r="BI426" s="10"/>
      <c r="BJ426" s="10"/>
      <c r="BK426" s="10"/>
    </row>
    <row r="427" spans="2:63" x14ac:dyDescent="0.2">
      <c r="B427" s="10"/>
      <c r="C427" s="10"/>
      <c r="D427" s="10"/>
      <c r="E427" s="10"/>
      <c r="F427" s="10"/>
      <c r="G427" s="10"/>
      <c r="H427" s="10"/>
      <c r="I427" s="10"/>
      <c r="J427" s="10"/>
      <c r="K427" s="10"/>
      <c r="L427" s="10"/>
      <c r="M427" s="10"/>
      <c r="N427" s="10"/>
      <c r="O427" s="10"/>
      <c r="P427" s="10"/>
      <c r="Q427" s="10"/>
      <c r="R427" s="10"/>
      <c r="S427" s="10"/>
      <c r="T427" s="10"/>
      <c r="U427" s="10"/>
      <c r="V427" s="10"/>
      <c r="W427" s="10"/>
      <c r="X427" s="11"/>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c r="BE427" s="10"/>
      <c r="BF427" s="10"/>
      <c r="BG427" s="10"/>
      <c r="BH427" s="10"/>
      <c r="BI427" s="10"/>
      <c r="BJ427" s="10"/>
      <c r="BK427" s="10"/>
    </row>
    <row r="428" spans="2:63" x14ac:dyDescent="0.2">
      <c r="B428" s="10"/>
      <c r="C428" s="10"/>
      <c r="D428" s="10"/>
      <c r="E428" s="10"/>
      <c r="F428" s="10"/>
      <c r="G428" s="10"/>
      <c r="H428" s="10"/>
      <c r="I428" s="10"/>
      <c r="J428" s="10"/>
      <c r="K428" s="10"/>
      <c r="L428" s="10"/>
      <c r="M428" s="10"/>
      <c r="N428" s="10"/>
      <c r="O428" s="10"/>
      <c r="P428" s="10"/>
      <c r="Q428" s="10"/>
      <c r="R428" s="10"/>
      <c r="S428" s="10"/>
      <c r="T428" s="10"/>
      <c r="U428" s="10"/>
      <c r="V428" s="10"/>
      <c r="W428" s="10"/>
      <c r="X428" s="11"/>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c r="BE428" s="10"/>
      <c r="BF428" s="10"/>
      <c r="BG428" s="10"/>
      <c r="BH428" s="10"/>
      <c r="BI428" s="10"/>
      <c r="BJ428" s="10"/>
      <c r="BK428" s="10"/>
    </row>
    <row r="429" spans="2:63" x14ac:dyDescent="0.2">
      <c r="B429" s="10"/>
      <c r="C429" s="10"/>
      <c r="D429" s="10"/>
      <c r="E429" s="10"/>
      <c r="F429" s="10"/>
      <c r="G429" s="10"/>
      <c r="H429" s="10"/>
      <c r="I429" s="10"/>
      <c r="J429" s="10"/>
      <c r="K429" s="10"/>
      <c r="L429" s="10"/>
      <c r="M429" s="10"/>
      <c r="N429" s="10"/>
      <c r="O429" s="10"/>
      <c r="P429" s="10"/>
      <c r="Q429" s="10"/>
      <c r="R429" s="10"/>
      <c r="S429" s="10"/>
      <c r="T429" s="10"/>
      <c r="U429" s="10"/>
      <c r="V429" s="10"/>
      <c r="W429" s="10"/>
      <c r="X429" s="11"/>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10"/>
      <c r="BH429" s="10"/>
      <c r="BI429" s="10"/>
      <c r="BJ429" s="10"/>
      <c r="BK429" s="10"/>
    </row>
    <row r="430" spans="2:63" x14ac:dyDescent="0.2">
      <c r="B430" s="10"/>
      <c r="C430" s="10"/>
      <c r="D430" s="10"/>
      <c r="E430" s="10"/>
      <c r="F430" s="10"/>
      <c r="G430" s="10"/>
      <c r="H430" s="10"/>
      <c r="I430" s="10"/>
      <c r="J430" s="10"/>
      <c r="K430" s="10"/>
      <c r="L430" s="10"/>
      <c r="M430" s="10"/>
      <c r="N430" s="10"/>
      <c r="O430" s="10"/>
      <c r="P430" s="10"/>
      <c r="Q430" s="10"/>
      <c r="R430" s="10"/>
      <c r="S430" s="10"/>
      <c r="T430" s="10"/>
      <c r="U430" s="10"/>
      <c r="V430" s="10"/>
      <c r="W430" s="10"/>
      <c r="X430" s="11"/>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c r="BE430" s="10"/>
      <c r="BF430" s="10"/>
      <c r="BG430" s="10"/>
      <c r="BH430" s="10"/>
      <c r="BI430" s="10"/>
      <c r="BJ430" s="10"/>
      <c r="BK430" s="10"/>
    </row>
    <row r="431" spans="2:63" x14ac:dyDescent="0.2">
      <c r="B431" s="10"/>
      <c r="C431" s="10"/>
      <c r="D431" s="10"/>
      <c r="E431" s="10"/>
      <c r="F431" s="10"/>
      <c r="G431" s="10"/>
      <c r="H431" s="10"/>
      <c r="I431" s="10"/>
      <c r="J431" s="10"/>
      <c r="K431" s="10"/>
      <c r="L431" s="10"/>
      <c r="M431" s="10"/>
      <c r="N431" s="10"/>
      <c r="O431" s="10"/>
      <c r="P431" s="10"/>
      <c r="Q431" s="10"/>
      <c r="R431" s="10"/>
      <c r="S431" s="10"/>
      <c r="T431" s="10"/>
      <c r="U431" s="10"/>
      <c r="V431" s="10"/>
      <c r="W431" s="10"/>
      <c r="X431" s="11"/>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c r="BG431" s="10"/>
      <c r="BH431" s="10"/>
      <c r="BI431" s="10"/>
      <c r="BJ431" s="10"/>
      <c r="BK431" s="10"/>
    </row>
    <row r="432" spans="2:63" x14ac:dyDescent="0.2">
      <c r="B432" s="10"/>
      <c r="C432" s="10"/>
      <c r="D432" s="10"/>
      <c r="E432" s="10"/>
      <c r="F432" s="10"/>
      <c r="G432" s="10"/>
      <c r="H432" s="10"/>
      <c r="I432" s="10"/>
      <c r="J432" s="10"/>
      <c r="K432" s="10"/>
      <c r="L432" s="10"/>
      <c r="M432" s="10"/>
      <c r="N432" s="10"/>
      <c r="O432" s="10"/>
      <c r="P432" s="10"/>
      <c r="Q432" s="10"/>
      <c r="R432" s="10"/>
      <c r="S432" s="10"/>
      <c r="T432" s="10"/>
      <c r="U432" s="10"/>
      <c r="V432" s="10"/>
      <c r="W432" s="10"/>
      <c r="X432" s="11"/>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c r="BF432" s="10"/>
      <c r="BG432" s="10"/>
      <c r="BH432" s="10"/>
      <c r="BI432" s="10"/>
      <c r="BJ432" s="10"/>
      <c r="BK432" s="10"/>
    </row>
    <row r="433" spans="2:63" x14ac:dyDescent="0.2">
      <c r="B433" s="10"/>
      <c r="C433" s="10"/>
      <c r="D433" s="10"/>
      <c r="E433" s="10"/>
      <c r="F433" s="10"/>
      <c r="G433" s="10"/>
      <c r="H433" s="10"/>
      <c r="I433" s="10"/>
      <c r="J433" s="10"/>
      <c r="K433" s="10"/>
      <c r="L433" s="10"/>
      <c r="M433" s="10"/>
      <c r="N433" s="10"/>
      <c r="O433" s="10"/>
      <c r="P433" s="10"/>
      <c r="Q433" s="10"/>
      <c r="R433" s="10"/>
      <c r="S433" s="10"/>
      <c r="T433" s="10"/>
      <c r="U433" s="10"/>
      <c r="V433" s="10"/>
      <c r="W433" s="10"/>
      <c r="X433" s="11"/>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c r="BE433" s="10"/>
      <c r="BF433" s="10"/>
      <c r="BG433" s="10"/>
      <c r="BH433" s="10"/>
      <c r="BI433" s="10"/>
      <c r="BJ433" s="10"/>
      <c r="BK433" s="10"/>
    </row>
    <row r="434" spans="2:63" x14ac:dyDescent="0.2">
      <c r="B434" s="10"/>
      <c r="C434" s="10"/>
      <c r="D434" s="10"/>
      <c r="E434" s="10"/>
      <c r="F434" s="10"/>
      <c r="G434" s="10"/>
      <c r="H434" s="10"/>
      <c r="I434" s="10"/>
      <c r="J434" s="10"/>
      <c r="K434" s="10"/>
      <c r="L434" s="10"/>
      <c r="M434" s="10"/>
      <c r="N434" s="10"/>
      <c r="O434" s="10"/>
      <c r="P434" s="10"/>
      <c r="Q434" s="10"/>
      <c r="R434" s="10"/>
      <c r="S434" s="10"/>
      <c r="T434" s="10"/>
      <c r="U434" s="10"/>
      <c r="V434" s="10"/>
      <c r="W434" s="10"/>
      <c r="X434" s="11"/>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c r="BE434" s="10"/>
      <c r="BF434" s="10"/>
      <c r="BG434" s="10"/>
      <c r="BH434" s="10"/>
      <c r="BI434" s="10"/>
      <c r="BJ434" s="10"/>
      <c r="BK434" s="10"/>
    </row>
    <row r="435" spans="2:63" x14ac:dyDescent="0.2">
      <c r="B435" s="10"/>
      <c r="C435" s="10"/>
      <c r="D435" s="10"/>
      <c r="E435" s="10"/>
      <c r="F435" s="10"/>
      <c r="G435" s="10"/>
      <c r="H435" s="10"/>
      <c r="I435" s="10"/>
      <c r="J435" s="10"/>
      <c r="K435" s="10"/>
      <c r="L435" s="10"/>
      <c r="M435" s="10"/>
      <c r="N435" s="10"/>
      <c r="O435" s="10"/>
      <c r="P435" s="10"/>
      <c r="Q435" s="10"/>
      <c r="R435" s="10"/>
      <c r="S435" s="10"/>
      <c r="T435" s="10"/>
      <c r="U435" s="10"/>
      <c r="V435" s="10"/>
      <c r="W435" s="10"/>
      <c r="X435" s="11"/>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10"/>
      <c r="BH435" s="10"/>
      <c r="BI435" s="10"/>
      <c r="BJ435" s="10"/>
      <c r="BK435" s="10"/>
    </row>
    <row r="436" spans="2:63" x14ac:dyDescent="0.2">
      <c r="B436" s="10"/>
      <c r="C436" s="10"/>
      <c r="D436" s="10"/>
      <c r="E436" s="10"/>
      <c r="F436" s="10"/>
      <c r="G436" s="10"/>
      <c r="H436" s="10"/>
      <c r="I436" s="10"/>
      <c r="J436" s="10"/>
      <c r="K436" s="10"/>
      <c r="L436" s="10"/>
      <c r="M436" s="10"/>
      <c r="N436" s="10"/>
      <c r="O436" s="10"/>
      <c r="P436" s="10"/>
      <c r="Q436" s="10"/>
      <c r="R436" s="10"/>
      <c r="S436" s="10"/>
      <c r="T436" s="10"/>
      <c r="U436" s="10"/>
      <c r="V436" s="10"/>
      <c r="W436" s="10"/>
      <c r="X436" s="11"/>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c r="BG436" s="10"/>
      <c r="BH436" s="10"/>
      <c r="BI436" s="10"/>
      <c r="BJ436" s="10"/>
      <c r="BK436" s="10"/>
    </row>
    <row r="437" spans="2:63" x14ac:dyDescent="0.2">
      <c r="B437" s="10"/>
      <c r="C437" s="10"/>
      <c r="D437" s="10"/>
      <c r="E437" s="10"/>
      <c r="F437" s="10"/>
      <c r="G437" s="10"/>
      <c r="H437" s="10"/>
      <c r="I437" s="10"/>
      <c r="J437" s="10"/>
      <c r="K437" s="10"/>
      <c r="L437" s="10"/>
      <c r="M437" s="10"/>
      <c r="N437" s="10"/>
      <c r="O437" s="10"/>
      <c r="P437" s="10"/>
      <c r="Q437" s="10"/>
      <c r="R437" s="10"/>
      <c r="S437" s="10"/>
      <c r="T437" s="10"/>
      <c r="U437" s="10"/>
      <c r="V437" s="10"/>
      <c r="W437" s="10"/>
      <c r="X437" s="11"/>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c r="BG437" s="10"/>
      <c r="BH437" s="10"/>
      <c r="BI437" s="10"/>
      <c r="BJ437" s="10"/>
      <c r="BK437" s="10"/>
    </row>
    <row r="438" spans="2:63" x14ac:dyDescent="0.2">
      <c r="B438" s="10"/>
      <c r="C438" s="10"/>
      <c r="D438" s="10"/>
      <c r="E438" s="10"/>
      <c r="F438" s="10"/>
      <c r="G438" s="10"/>
      <c r="H438" s="10"/>
      <c r="I438" s="10"/>
      <c r="J438" s="10"/>
      <c r="K438" s="10"/>
      <c r="L438" s="10"/>
      <c r="M438" s="10"/>
      <c r="N438" s="10"/>
      <c r="O438" s="10"/>
      <c r="P438" s="10"/>
      <c r="Q438" s="10"/>
      <c r="R438" s="10"/>
      <c r="S438" s="10"/>
      <c r="T438" s="10"/>
      <c r="U438" s="10"/>
      <c r="V438" s="10"/>
      <c r="W438" s="10"/>
      <c r="X438" s="11"/>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c r="BG438" s="10"/>
      <c r="BH438" s="10"/>
      <c r="BI438" s="10"/>
      <c r="BJ438" s="10"/>
      <c r="BK438" s="10"/>
    </row>
    <row r="439" spans="2:63" x14ac:dyDescent="0.2">
      <c r="B439" s="10"/>
      <c r="C439" s="10"/>
      <c r="D439" s="10"/>
      <c r="E439" s="10"/>
      <c r="F439" s="10"/>
      <c r="G439" s="10"/>
      <c r="H439" s="10"/>
      <c r="I439" s="10"/>
      <c r="J439" s="10"/>
      <c r="K439" s="10"/>
      <c r="L439" s="10"/>
      <c r="M439" s="10"/>
      <c r="N439" s="10"/>
      <c r="O439" s="10"/>
      <c r="P439" s="10"/>
      <c r="Q439" s="10"/>
      <c r="R439" s="10"/>
      <c r="S439" s="10"/>
      <c r="T439" s="10"/>
      <c r="U439" s="10"/>
      <c r="V439" s="10"/>
      <c r="W439" s="10"/>
      <c r="X439" s="11"/>
      <c r="Y439" s="10"/>
      <c r="Z439" s="10"/>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c r="BG439" s="10"/>
      <c r="BH439" s="10"/>
      <c r="BI439" s="10"/>
      <c r="BJ439" s="10"/>
      <c r="BK439" s="10"/>
    </row>
    <row r="440" spans="2:63" x14ac:dyDescent="0.2">
      <c r="B440" s="10"/>
      <c r="C440" s="10"/>
      <c r="D440" s="10"/>
      <c r="E440" s="10"/>
      <c r="F440" s="10"/>
      <c r="G440" s="10"/>
      <c r="H440" s="10"/>
      <c r="I440" s="10"/>
      <c r="J440" s="10"/>
      <c r="K440" s="10"/>
      <c r="L440" s="10"/>
      <c r="M440" s="10"/>
      <c r="N440" s="10"/>
      <c r="O440" s="10"/>
      <c r="P440" s="10"/>
      <c r="Q440" s="10"/>
      <c r="R440" s="10"/>
      <c r="S440" s="10"/>
      <c r="T440" s="10"/>
      <c r="U440" s="10"/>
      <c r="V440" s="10"/>
      <c r="W440" s="10"/>
      <c r="X440" s="11"/>
      <c r="Y440" s="10"/>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c r="BG440" s="10"/>
      <c r="BH440" s="10"/>
      <c r="BI440" s="10"/>
      <c r="BJ440" s="10"/>
      <c r="BK440" s="10"/>
    </row>
    <row r="441" spans="2:63" x14ac:dyDescent="0.2">
      <c r="B441" s="10"/>
      <c r="C441" s="10"/>
      <c r="D441" s="10"/>
      <c r="E441" s="10"/>
      <c r="F441" s="10"/>
      <c r="G441" s="10"/>
      <c r="H441" s="10"/>
      <c r="I441" s="10"/>
      <c r="J441" s="10"/>
      <c r="K441" s="10"/>
      <c r="L441" s="10"/>
      <c r="M441" s="10"/>
      <c r="N441" s="10"/>
      <c r="O441" s="10"/>
      <c r="P441" s="10"/>
      <c r="Q441" s="10"/>
      <c r="R441" s="10"/>
      <c r="S441" s="10"/>
      <c r="T441" s="10"/>
      <c r="U441" s="10"/>
      <c r="V441" s="10"/>
      <c r="W441" s="10"/>
      <c r="X441" s="11"/>
      <c r="Y441" s="10"/>
      <c r="Z441" s="10"/>
      <c r="AA441" s="10"/>
      <c r="AB441" s="10"/>
      <c r="AC441" s="10"/>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c r="BG441" s="10"/>
      <c r="BH441" s="10"/>
      <c r="BI441" s="10"/>
      <c r="BJ441" s="10"/>
      <c r="BK441" s="10"/>
    </row>
    <row r="442" spans="2:63" x14ac:dyDescent="0.2">
      <c r="B442" s="10"/>
      <c r="C442" s="10"/>
      <c r="D442" s="10"/>
      <c r="E442" s="10"/>
      <c r="F442" s="10"/>
      <c r="G442" s="10"/>
      <c r="H442" s="10"/>
      <c r="I442" s="10"/>
      <c r="J442" s="10"/>
      <c r="K442" s="10"/>
      <c r="L442" s="10"/>
      <c r="M442" s="10"/>
      <c r="N442" s="10"/>
      <c r="O442" s="10"/>
      <c r="P442" s="10"/>
      <c r="Q442" s="10"/>
      <c r="R442" s="10"/>
      <c r="S442" s="10"/>
      <c r="T442" s="10"/>
      <c r="U442" s="10"/>
      <c r="V442" s="10"/>
      <c r="W442" s="10"/>
      <c r="X442" s="11"/>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10"/>
      <c r="BH442" s="10"/>
      <c r="BI442" s="10"/>
      <c r="BJ442" s="10"/>
      <c r="BK442" s="10"/>
    </row>
    <row r="443" spans="2:63" x14ac:dyDescent="0.2">
      <c r="B443" s="10"/>
      <c r="C443" s="10"/>
      <c r="D443" s="10"/>
      <c r="E443" s="10"/>
      <c r="F443" s="10"/>
      <c r="G443" s="10"/>
      <c r="H443" s="10"/>
      <c r="I443" s="10"/>
      <c r="J443" s="10"/>
      <c r="K443" s="10"/>
      <c r="L443" s="10"/>
      <c r="M443" s="10"/>
      <c r="N443" s="10"/>
      <c r="O443" s="10"/>
      <c r="P443" s="10"/>
      <c r="Q443" s="10"/>
      <c r="R443" s="10"/>
      <c r="S443" s="10"/>
      <c r="T443" s="10"/>
      <c r="U443" s="10"/>
      <c r="V443" s="10"/>
      <c r="W443" s="10"/>
      <c r="X443" s="11"/>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c r="BF443" s="10"/>
      <c r="BG443" s="10"/>
      <c r="BH443" s="10"/>
      <c r="BI443" s="10"/>
      <c r="BJ443" s="10"/>
      <c r="BK443" s="10"/>
    </row>
    <row r="444" spans="2:63" x14ac:dyDescent="0.2">
      <c r="B444" s="10"/>
      <c r="C444" s="10"/>
      <c r="D444" s="10"/>
      <c r="E444" s="10"/>
      <c r="F444" s="10"/>
      <c r="G444" s="10"/>
      <c r="H444" s="10"/>
      <c r="I444" s="10"/>
      <c r="J444" s="10"/>
      <c r="K444" s="10"/>
      <c r="L444" s="10"/>
      <c r="M444" s="10"/>
      <c r="N444" s="10"/>
      <c r="O444" s="10"/>
      <c r="P444" s="10"/>
      <c r="Q444" s="10"/>
      <c r="R444" s="10"/>
      <c r="S444" s="10"/>
      <c r="T444" s="10"/>
      <c r="U444" s="10"/>
      <c r="V444" s="10"/>
      <c r="W444" s="10"/>
      <c r="X444" s="11"/>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c r="BE444" s="10"/>
      <c r="BF444" s="10"/>
      <c r="BG444" s="10"/>
      <c r="BH444" s="10"/>
      <c r="BI444" s="10"/>
      <c r="BJ444" s="10"/>
      <c r="BK444" s="10"/>
    </row>
    <row r="445" spans="2:63" x14ac:dyDescent="0.2">
      <c r="B445" s="10"/>
      <c r="C445" s="10"/>
      <c r="D445" s="10"/>
      <c r="E445" s="10"/>
      <c r="F445" s="10"/>
      <c r="G445" s="10"/>
      <c r="H445" s="10"/>
      <c r="I445" s="10"/>
      <c r="J445" s="10"/>
      <c r="K445" s="10"/>
      <c r="L445" s="10"/>
      <c r="M445" s="10"/>
      <c r="N445" s="10"/>
      <c r="O445" s="10"/>
      <c r="P445" s="10"/>
      <c r="Q445" s="10"/>
      <c r="R445" s="10"/>
      <c r="S445" s="10"/>
      <c r="T445" s="10"/>
      <c r="U445" s="10"/>
      <c r="V445" s="10"/>
      <c r="W445" s="10"/>
      <c r="X445" s="11"/>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c r="BF445" s="10"/>
      <c r="BG445" s="10"/>
      <c r="BH445" s="10"/>
      <c r="BI445" s="10"/>
      <c r="BJ445" s="10"/>
      <c r="BK445" s="10"/>
    </row>
    <row r="446" spans="2:63" x14ac:dyDescent="0.2">
      <c r="B446" s="10"/>
      <c r="C446" s="10"/>
      <c r="D446" s="10"/>
      <c r="E446" s="10"/>
      <c r="F446" s="10"/>
      <c r="G446" s="10"/>
      <c r="H446" s="10"/>
      <c r="I446" s="10"/>
      <c r="J446" s="10"/>
      <c r="K446" s="10"/>
      <c r="L446" s="10"/>
      <c r="M446" s="10"/>
      <c r="N446" s="10"/>
      <c r="O446" s="10"/>
      <c r="P446" s="10"/>
      <c r="Q446" s="10"/>
      <c r="R446" s="10"/>
      <c r="S446" s="10"/>
      <c r="T446" s="10"/>
      <c r="U446" s="10"/>
      <c r="V446" s="10"/>
      <c r="W446" s="10"/>
      <c r="X446" s="11"/>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c r="BE446" s="10"/>
      <c r="BF446" s="10"/>
      <c r="BG446" s="10"/>
      <c r="BH446" s="10"/>
      <c r="BI446" s="10"/>
      <c r="BJ446" s="10"/>
      <c r="BK446" s="10"/>
    </row>
    <row r="447" spans="2:63" x14ac:dyDescent="0.2">
      <c r="B447" s="10"/>
      <c r="C447" s="10"/>
      <c r="D447" s="10"/>
      <c r="E447" s="10"/>
      <c r="F447" s="10"/>
      <c r="G447" s="10"/>
      <c r="H447" s="10"/>
      <c r="I447" s="10"/>
      <c r="J447" s="10"/>
      <c r="K447" s="10"/>
      <c r="L447" s="10"/>
      <c r="M447" s="10"/>
      <c r="N447" s="10"/>
      <c r="O447" s="10"/>
      <c r="P447" s="10"/>
      <c r="Q447" s="10"/>
      <c r="R447" s="10"/>
      <c r="S447" s="10"/>
      <c r="T447" s="10"/>
      <c r="U447" s="10"/>
      <c r="V447" s="10"/>
      <c r="W447" s="10"/>
      <c r="X447" s="11"/>
      <c r="Y447" s="10"/>
      <c r="Z447" s="10"/>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c r="BG447" s="10"/>
      <c r="BH447" s="10"/>
      <c r="BI447" s="10"/>
      <c r="BJ447" s="10"/>
      <c r="BK447" s="10"/>
    </row>
    <row r="448" spans="2:63" x14ac:dyDescent="0.2">
      <c r="B448" s="10"/>
      <c r="C448" s="10"/>
      <c r="D448" s="10"/>
      <c r="E448" s="10"/>
      <c r="F448" s="10"/>
      <c r="G448" s="10"/>
      <c r="H448" s="10"/>
      <c r="I448" s="10"/>
      <c r="J448" s="10"/>
      <c r="K448" s="10"/>
      <c r="L448" s="10"/>
      <c r="M448" s="10"/>
      <c r="N448" s="10"/>
      <c r="O448" s="10"/>
      <c r="P448" s="10"/>
      <c r="Q448" s="10"/>
      <c r="R448" s="10"/>
      <c r="S448" s="10"/>
      <c r="T448" s="10"/>
      <c r="U448" s="10"/>
      <c r="V448" s="10"/>
      <c r="W448" s="10"/>
      <c r="X448" s="11"/>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c r="BG448" s="10"/>
      <c r="BH448" s="10"/>
      <c r="BI448" s="10"/>
      <c r="BJ448" s="10"/>
      <c r="BK448" s="10"/>
    </row>
    <row r="449" spans="2:63" x14ac:dyDescent="0.2">
      <c r="B449" s="10"/>
      <c r="C449" s="10"/>
      <c r="D449" s="10"/>
      <c r="E449" s="10"/>
      <c r="F449" s="10"/>
      <c r="G449" s="10"/>
      <c r="H449" s="10"/>
      <c r="I449" s="10"/>
      <c r="J449" s="10"/>
      <c r="K449" s="10"/>
      <c r="L449" s="10"/>
      <c r="M449" s="10"/>
      <c r="N449" s="10"/>
      <c r="O449" s="10"/>
      <c r="P449" s="10"/>
      <c r="Q449" s="10"/>
      <c r="R449" s="10"/>
      <c r="S449" s="10"/>
      <c r="T449" s="10"/>
      <c r="U449" s="10"/>
      <c r="V449" s="10"/>
      <c r="W449" s="10"/>
      <c r="X449" s="11"/>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c r="BE449" s="10"/>
      <c r="BF449" s="10"/>
      <c r="BG449" s="10"/>
      <c r="BH449" s="10"/>
      <c r="BI449" s="10"/>
      <c r="BJ449" s="10"/>
      <c r="BK449" s="10"/>
    </row>
    <row r="450" spans="2:63" x14ac:dyDescent="0.2">
      <c r="B450" s="10"/>
      <c r="C450" s="10"/>
      <c r="D450" s="10"/>
      <c r="E450" s="10"/>
      <c r="F450" s="10"/>
      <c r="G450" s="10"/>
      <c r="H450" s="10"/>
      <c r="I450" s="10"/>
      <c r="J450" s="10"/>
      <c r="K450" s="10"/>
      <c r="L450" s="10"/>
      <c r="M450" s="10"/>
      <c r="N450" s="10"/>
      <c r="O450" s="10"/>
      <c r="P450" s="10"/>
      <c r="Q450" s="10"/>
      <c r="R450" s="10"/>
      <c r="S450" s="10"/>
      <c r="T450" s="10"/>
      <c r="U450" s="10"/>
      <c r="V450" s="10"/>
      <c r="W450" s="10"/>
      <c r="X450" s="11"/>
      <c r="Y450" s="10"/>
      <c r="Z450" s="10"/>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c r="BG450" s="10"/>
      <c r="BH450" s="10"/>
      <c r="BI450" s="10"/>
      <c r="BJ450" s="10"/>
      <c r="BK450" s="10"/>
    </row>
    <row r="451" spans="2:63" x14ac:dyDescent="0.2">
      <c r="B451" s="10"/>
      <c r="C451" s="10"/>
      <c r="D451" s="10"/>
      <c r="E451" s="10"/>
      <c r="F451" s="10"/>
      <c r="G451" s="10"/>
      <c r="H451" s="10"/>
      <c r="I451" s="10"/>
      <c r="J451" s="10"/>
      <c r="K451" s="10"/>
      <c r="L451" s="10"/>
      <c r="M451" s="10"/>
      <c r="N451" s="10"/>
      <c r="O451" s="10"/>
      <c r="P451" s="10"/>
      <c r="Q451" s="10"/>
      <c r="R451" s="10"/>
      <c r="S451" s="10"/>
      <c r="T451" s="10"/>
      <c r="U451" s="10"/>
      <c r="V451" s="10"/>
      <c r="W451" s="10"/>
      <c r="X451" s="11"/>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c r="BH451" s="10"/>
      <c r="BI451" s="10"/>
      <c r="BJ451" s="10"/>
      <c r="BK451" s="10"/>
    </row>
    <row r="452" spans="2:63" x14ac:dyDescent="0.2">
      <c r="B452" s="10"/>
      <c r="C452" s="10"/>
      <c r="D452" s="10"/>
      <c r="E452" s="10"/>
      <c r="F452" s="10"/>
      <c r="G452" s="10"/>
      <c r="H452" s="10"/>
      <c r="I452" s="10"/>
      <c r="J452" s="10"/>
      <c r="K452" s="10"/>
      <c r="L452" s="10"/>
      <c r="M452" s="10"/>
      <c r="N452" s="10"/>
      <c r="O452" s="10"/>
      <c r="P452" s="10"/>
      <c r="Q452" s="10"/>
      <c r="R452" s="10"/>
      <c r="S452" s="10"/>
      <c r="T452" s="10"/>
      <c r="U452" s="10"/>
      <c r="V452" s="10"/>
      <c r="W452" s="10"/>
      <c r="X452" s="11"/>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c r="BG452" s="10"/>
      <c r="BH452" s="10"/>
      <c r="BI452" s="10"/>
      <c r="BJ452" s="10"/>
      <c r="BK452" s="10"/>
    </row>
    <row r="453" spans="2:63" x14ac:dyDescent="0.2">
      <c r="B453" s="10"/>
      <c r="C453" s="10"/>
      <c r="D453" s="10"/>
      <c r="E453" s="10"/>
      <c r="F453" s="10"/>
      <c r="G453" s="10"/>
      <c r="H453" s="10"/>
      <c r="I453" s="10"/>
      <c r="J453" s="10"/>
      <c r="K453" s="10"/>
      <c r="L453" s="10"/>
      <c r="M453" s="10"/>
      <c r="N453" s="10"/>
      <c r="O453" s="10"/>
      <c r="P453" s="10"/>
      <c r="Q453" s="10"/>
      <c r="R453" s="10"/>
      <c r="S453" s="10"/>
      <c r="T453" s="10"/>
      <c r="U453" s="10"/>
      <c r="V453" s="10"/>
      <c r="W453" s="10"/>
      <c r="X453" s="11"/>
      <c r="Y453" s="10"/>
      <c r="Z453" s="10"/>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c r="BH453" s="10"/>
      <c r="BI453" s="10"/>
      <c r="BJ453" s="10"/>
      <c r="BK453" s="10"/>
    </row>
    <row r="454" spans="2:63" x14ac:dyDescent="0.2">
      <c r="B454" s="10"/>
      <c r="C454" s="10"/>
      <c r="D454" s="10"/>
      <c r="E454" s="10"/>
      <c r="F454" s="10"/>
      <c r="G454" s="10"/>
      <c r="H454" s="10"/>
      <c r="I454" s="10"/>
      <c r="J454" s="10"/>
      <c r="K454" s="10"/>
      <c r="L454" s="10"/>
      <c r="M454" s="10"/>
      <c r="N454" s="10"/>
      <c r="O454" s="10"/>
      <c r="P454" s="10"/>
      <c r="Q454" s="10"/>
      <c r="R454" s="10"/>
      <c r="S454" s="10"/>
      <c r="T454" s="10"/>
      <c r="U454" s="10"/>
      <c r="V454" s="10"/>
      <c r="W454" s="10"/>
      <c r="X454" s="11"/>
      <c r="Y454" s="10"/>
      <c r="Z454" s="10"/>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c r="BH454" s="10"/>
      <c r="BI454" s="10"/>
      <c r="BJ454" s="10"/>
      <c r="BK454" s="10"/>
    </row>
    <row r="455" spans="2:63" x14ac:dyDescent="0.2">
      <c r="B455" s="10"/>
      <c r="C455" s="10"/>
      <c r="D455" s="10"/>
      <c r="E455" s="10"/>
      <c r="F455" s="10"/>
      <c r="G455" s="10"/>
      <c r="H455" s="10"/>
      <c r="I455" s="10"/>
      <c r="J455" s="10"/>
      <c r="K455" s="10"/>
      <c r="L455" s="10"/>
      <c r="M455" s="10"/>
      <c r="N455" s="10"/>
      <c r="O455" s="10"/>
      <c r="P455" s="10"/>
      <c r="Q455" s="10"/>
      <c r="R455" s="10"/>
      <c r="S455" s="10"/>
      <c r="T455" s="10"/>
      <c r="U455" s="10"/>
      <c r="V455" s="10"/>
      <c r="W455" s="10"/>
      <c r="X455" s="11"/>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c r="BH455" s="10"/>
      <c r="BI455" s="10"/>
      <c r="BJ455" s="10"/>
      <c r="BK455" s="10"/>
    </row>
    <row r="456" spans="2:63" x14ac:dyDescent="0.2">
      <c r="B456" s="10"/>
      <c r="C456" s="10"/>
      <c r="D456" s="10"/>
      <c r="E456" s="10"/>
      <c r="F456" s="10"/>
      <c r="G456" s="10"/>
      <c r="H456" s="10"/>
      <c r="I456" s="10"/>
      <c r="J456" s="10"/>
      <c r="K456" s="10"/>
      <c r="L456" s="10"/>
      <c r="M456" s="10"/>
      <c r="N456" s="10"/>
      <c r="O456" s="10"/>
      <c r="P456" s="10"/>
      <c r="Q456" s="10"/>
      <c r="R456" s="10"/>
      <c r="S456" s="10"/>
      <c r="T456" s="10"/>
      <c r="U456" s="10"/>
      <c r="V456" s="10"/>
      <c r="W456" s="10"/>
      <c r="X456" s="11"/>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c r="BH456" s="10"/>
      <c r="BI456" s="10"/>
      <c r="BJ456" s="10"/>
      <c r="BK456" s="10"/>
    </row>
    <row r="457" spans="2:63" x14ac:dyDescent="0.2">
      <c r="B457" s="10"/>
      <c r="C457" s="10"/>
      <c r="D457" s="10"/>
      <c r="E457" s="10"/>
      <c r="F457" s="10"/>
      <c r="G457" s="10"/>
      <c r="H457" s="10"/>
      <c r="I457" s="10"/>
      <c r="J457" s="10"/>
      <c r="K457" s="10"/>
      <c r="L457" s="10"/>
      <c r="M457" s="10"/>
      <c r="N457" s="10"/>
      <c r="O457" s="10"/>
      <c r="P457" s="10"/>
      <c r="Q457" s="10"/>
      <c r="R457" s="10"/>
      <c r="S457" s="10"/>
      <c r="T457" s="10"/>
      <c r="U457" s="10"/>
      <c r="V457" s="10"/>
      <c r="W457" s="10"/>
      <c r="X457" s="11"/>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c r="BH457" s="10"/>
      <c r="BI457" s="10"/>
      <c r="BJ457" s="10"/>
      <c r="BK457" s="10"/>
    </row>
    <row r="458" spans="2:63" x14ac:dyDescent="0.2">
      <c r="B458" s="10"/>
      <c r="C458" s="10"/>
      <c r="D458" s="10"/>
      <c r="E458" s="10"/>
      <c r="F458" s="10"/>
      <c r="G458" s="10"/>
      <c r="H458" s="10"/>
      <c r="I458" s="10"/>
      <c r="J458" s="10"/>
      <c r="K458" s="10"/>
      <c r="L458" s="10"/>
      <c r="M458" s="10"/>
      <c r="N458" s="10"/>
      <c r="O458" s="10"/>
      <c r="P458" s="10"/>
      <c r="Q458" s="10"/>
      <c r="R458" s="10"/>
      <c r="S458" s="10"/>
      <c r="T458" s="10"/>
      <c r="U458" s="10"/>
      <c r="V458" s="10"/>
      <c r="W458" s="10"/>
      <c r="X458" s="11"/>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c r="BH458" s="10"/>
      <c r="BI458" s="10"/>
      <c r="BJ458" s="10"/>
      <c r="BK458" s="10"/>
    </row>
    <row r="459" spans="2:63" x14ac:dyDescent="0.2">
      <c r="B459" s="10"/>
      <c r="C459" s="10"/>
      <c r="D459" s="10"/>
      <c r="E459" s="10"/>
      <c r="F459" s="10"/>
      <c r="G459" s="10"/>
      <c r="H459" s="10"/>
      <c r="I459" s="10"/>
      <c r="J459" s="10"/>
      <c r="K459" s="10"/>
      <c r="L459" s="10"/>
      <c r="M459" s="10"/>
      <c r="N459" s="10"/>
      <c r="O459" s="10"/>
      <c r="P459" s="10"/>
      <c r="Q459" s="10"/>
      <c r="R459" s="10"/>
      <c r="S459" s="10"/>
      <c r="T459" s="10"/>
      <c r="U459" s="10"/>
      <c r="V459" s="10"/>
      <c r="W459" s="10"/>
      <c r="X459" s="11"/>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10"/>
      <c r="BH459" s="10"/>
      <c r="BI459" s="10"/>
      <c r="BJ459" s="10"/>
      <c r="BK459" s="10"/>
    </row>
    <row r="460" spans="2:63" x14ac:dyDescent="0.2">
      <c r="B460" s="10"/>
      <c r="C460" s="10"/>
      <c r="D460" s="10"/>
      <c r="E460" s="10"/>
      <c r="F460" s="10"/>
      <c r="G460" s="10"/>
      <c r="H460" s="10"/>
      <c r="I460" s="10"/>
      <c r="J460" s="10"/>
      <c r="K460" s="10"/>
      <c r="L460" s="10"/>
      <c r="M460" s="10"/>
      <c r="N460" s="10"/>
      <c r="O460" s="10"/>
      <c r="P460" s="10"/>
      <c r="Q460" s="10"/>
      <c r="R460" s="10"/>
      <c r="S460" s="10"/>
      <c r="T460" s="10"/>
      <c r="U460" s="10"/>
      <c r="V460" s="10"/>
      <c r="W460" s="10"/>
      <c r="X460" s="11"/>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c r="BH460" s="10"/>
      <c r="BI460" s="10"/>
      <c r="BJ460" s="10"/>
      <c r="BK460" s="10"/>
    </row>
    <row r="461" spans="2:63" x14ac:dyDescent="0.2">
      <c r="B461" s="10"/>
      <c r="C461" s="10"/>
      <c r="D461" s="10"/>
      <c r="E461" s="10"/>
      <c r="F461" s="10"/>
      <c r="G461" s="10"/>
      <c r="H461" s="10"/>
      <c r="I461" s="10"/>
      <c r="J461" s="10"/>
      <c r="K461" s="10"/>
      <c r="L461" s="10"/>
      <c r="M461" s="10"/>
      <c r="N461" s="10"/>
      <c r="O461" s="10"/>
      <c r="P461" s="10"/>
      <c r="Q461" s="10"/>
      <c r="R461" s="10"/>
      <c r="S461" s="10"/>
      <c r="T461" s="10"/>
      <c r="U461" s="10"/>
      <c r="V461" s="10"/>
      <c r="W461" s="10"/>
      <c r="X461" s="11"/>
      <c r="Y461" s="10"/>
      <c r="Z461" s="10"/>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c r="BG461" s="10"/>
      <c r="BH461" s="10"/>
      <c r="BI461" s="10"/>
      <c r="BJ461" s="10"/>
      <c r="BK461" s="10"/>
    </row>
    <row r="462" spans="2:63" x14ac:dyDescent="0.2">
      <c r="B462" s="10"/>
      <c r="C462" s="10"/>
      <c r="D462" s="10"/>
      <c r="E462" s="10"/>
      <c r="F462" s="10"/>
      <c r="G462" s="10"/>
      <c r="H462" s="10"/>
      <c r="I462" s="10"/>
      <c r="J462" s="10"/>
      <c r="K462" s="10"/>
      <c r="L462" s="10"/>
      <c r="M462" s="10"/>
      <c r="N462" s="10"/>
      <c r="O462" s="10"/>
      <c r="P462" s="10"/>
      <c r="Q462" s="10"/>
      <c r="R462" s="10"/>
      <c r="S462" s="10"/>
      <c r="T462" s="10"/>
      <c r="U462" s="10"/>
      <c r="V462" s="10"/>
      <c r="W462" s="10"/>
      <c r="X462" s="11"/>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10"/>
      <c r="BH462" s="10"/>
      <c r="BI462" s="10"/>
      <c r="BJ462" s="10"/>
      <c r="BK462" s="10"/>
    </row>
    <row r="463" spans="2:63" x14ac:dyDescent="0.2">
      <c r="B463" s="10"/>
      <c r="C463" s="10"/>
      <c r="D463" s="10"/>
      <c r="E463" s="10"/>
      <c r="F463" s="10"/>
      <c r="G463" s="10"/>
      <c r="H463" s="10"/>
      <c r="I463" s="10"/>
      <c r="J463" s="10"/>
      <c r="K463" s="10"/>
      <c r="L463" s="10"/>
      <c r="M463" s="10"/>
      <c r="N463" s="10"/>
      <c r="O463" s="10"/>
      <c r="P463" s="10"/>
      <c r="Q463" s="10"/>
      <c r="R463" s="10"/>
      <c r="S463" s="10"/>
      <c r="T463" s="10"/>
      <c r="U463" s="10"/>
      <c r="V463" s="10"/>
      <c r="W463" s="10"/>
      <c r="X463" s="11"/>
      <c r="Y463" s="10"/>
      <c r="Z463" s="10"/>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c r="BH463" s="10"/>
      <c r="BI463" s="10"/>
      <c r="BJ463" s="10"/>
      <c r="BK463" s="10"/>
    </row>
    <row r="464" spans="2:63" x14ac:dyDescent="0.2">
      <c r="B464" s="10"/>
      <c r="C464" s="10"/>
      <c r="D464" s="10"/>
      <c r="E464" s="10"/>
      <c r="F464" s="10"/>
      <c r="G464" s="10"/>
      <c r="H464" s="10"/>
      <c r="I464" s="10"/>
      <c r="J464" s="10"/>
      <c r="K464" s="10"/>
      <c r="L464" s="10"/>
      <c r="M464" s="10"/>
      <c r="N464" s="10"/>
      <c r="O464" s="10"/>
      <c r="P464" s="10"/>
      <c r="Q464" s="10"/>
      <c r="R464" s="10"/>
      <c r="S464" s="10"/>
      <c r="T464" s="10"/>
      <c r="U464" s="10"/>
      <c r="V464" s="10"/>
      <c r="W464" s="10"/>
      <c r="X464" s="11"/>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c r="BH464" s="10"/>
      <c r="BI464" s="10"/>
      <c r="BJ464" s="10"/>
      <c r="BK464" s="10"/>
    </row>
    <row r="465" spans="2:63" x14ac:dyDescent="0.2">
      <c r="B465" s="10"/>
      <c r="C465" s="10"/>
      <c r="D465" s="10"/>
      <c r="E465" s="10"/>
      <c r="F465" s="10"/>
      <c r="G465" s="10"/>
      <c r="H465" s="10"/>
      <c r="I465" s="10"/>
      <c r="J465" s="10"/>
      <c r="K465" s="10"/>
      <c r="L465" s="10"/>
      <c r="M465" s="10"/>
      <c r="N465" s="10"/>
      <c r="O465" s="10"/>
      <c r="P465" s="10"/>
      <c r="Q465" s="10"/>
      <c r="R465" s="10"/>
      <c r="S465" s="10"/>
      <c r="T465" s="10"/>
      <c r="U465" s="10"/>
      <c r="V465" s="10"/>
      <c r="W465" s="10"/>
      <c r="X465" s="11"/>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c r="BG465" s="10"/>
      <c r="BH465" s="10"/>
      <c r="BI465" s="10"/>
      <c r="BJ465" s="10"/>
      <c r="BK465" s="10"/>
    </row>
    <row r="466" spans="2:63" x14ac:dyDescent="0.2">
      <c r="B466" s="10"/>
      <c r="C466" s="10"/>
      <c r="D466" s="10"/>
      <c r="E466" s="10"/>
      <c r="F466" s="10"/>
      <c r="G466" s="10"/>
      <c r="H466" s="10"/>
      <c r="I466" s="10"/>
      <c r="J466" s="10"/>
      <c r="K466" s="10"/>
      <c r="L466" s="10"/>
      <c r="M466" s="10"/>
      <c r="N466" s="10"/>
      <c r="O466" s="10"/>
      <c r="P466" s="10"/>
      <c r="Q466" s="10"/>
      <c r="R466" s="10"/>
      <c r="S466" s="10"/>
      <c r="T466" s="10"/>
      <c r="U466" s="10"/>
      <c r="V466" s="10"/>
      <c r="W466" s="10"/>
      <c r="X466" s="11"/>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c r="BH466" s="10"/>
      <c r="BI466" s="10"/>
      <c r="BJ466" s="10"/>
      <c r="BK466" s="10"/>
    </row>
    <row r="467" spans="2:63" x14ac:dyDescent="0.2">
      <c r="B467" s="10"/>
      <c r="C467" s="10"/>
      <c r="D467" s="10"/>
      <c r="E467" s="10"/>
      <c r="F467" s="10"/>
      <c r="G467" s="10"/>
      <c r="H467" s="10"/>
      <c r="I467" s="10"/>
      <c r="J467" s="10"/>
      <c r="K467" s="10"/>
      <c r="L467" s="10"/>
      <c r="M467" s="10"/>
      <c r="N467" s="10"/>
      <c r="O467" s="10"/>
      <c r="P467" s="10"/>
      <c r="Q467" s="10"/>
      <c r="R467" s="10"/>
      <c r="S467" s="10"/>
      <c r="T467" s="10"/>
      <c r="U467" s="10"/>
      <c r="V467" s="10"/>
      <c r="W467" s="10"/>
      <c r="X467" s="11"/>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c r="BH467" s="10"/>
      <c r="BI467" s="10"/>
      <c r="BJ467" s="10"/>
      <c r="BK467" s="10"/>
    </row>
    <row r="468" spans="2:63" x14ac:dyDescent="0.2">
      <c r="B468" s="10"/>
      <c r="C468" s="10"/>
      <c r="D468" s="10"/>
      <c r="E468" s="10"/>
      <c r="F468" s="10"/>
      <c r="G468" s="10"/>
      <c r="H468" s="10"/>
      <c r="I468" s="10"/>
      <c r="J468" s="10"/>
      <c r="K468" s="10"/>
      <c r="L468" s="10"/>
      <c r="M468" s="10"/>
      <c r="N468" s="10"/>
      <c r="O468" s="10"/>
      <c r="P468" s="10"/>
      <c r="Q468" s="10"/>
      <c r="R468" s="10"/>
      <c r="S468" s="10"/>
      <c r="T468" s="10"/>
      <c r="U468" s="10"/>
      <c r="V468" s="10"/>
      <c r="W468" s="10"/>
      <c r="X468" s="11"/>
      <c r="Y468" s="10"/>
      <c r="Z468" s="10"/>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c r="BH468" s="10"/>
      <c r="BI468" s="10"/>
      <c r="BJ468" s="10"/>
      <c r="BK468" s="10"/>
    </row>
    <row r="469" spans="2:63" x14ac:dyDescent="0.2">
      <c r="B469" s="10"/>
      <c r="C469" s="10"/>
      <c r="D469" s="10"/>
      <c r="E469" s="10"/>
      <c r="F469" s="10"/>
      <c r="G469" s="10"/>
      <c r="H469" s="10"/>
      <c r="I469" s="10"/>
      <c r="J469" s="10"/>
      <c r="K469" s="10"/>
      <c r="L469" s="10"/>
      <c r="M469" s="10"/>
      <c r="N469" s="10"/>
      <c r="O469" s="10"/>
      <c r="P469" s="10"/>
      <c r="Q469" s="10"/>
      <c r="R469" s="10"/>
      <c r="S469" s="10"/>
      <c r="T469" s="10"/>
      <c r="U469" s="10"/>
      <c r="V469" s="10"/>
      <c r="W469" s="10"/>
      <c r="X469" s="11"/>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c r="BH469" s="10"/>
      <c r="BI469" s="10"/>
      <c r="BJ469" s="10"/>
      <c r="BK469" s="10"/>
    </row>
    <row r="470" spans="2:63" x14ac:dyDescent="0.2">
      <c r="B470" s="10"/>
      <c r="C470" s="10"/>
      <c r="D470" s="10"/>
      <c r="E470" s="10"/>
      <c r="F470" s="10"/>
      <c r="G470" s="10"/>
      <c r="H470" s="10"/>
      <c r="I470" s="10"/>
      <c r="J470" s="10"/>
      <c r="K470" s="10"/>
      <c r="L470" s="10"/>
      <c r="M470" s="10"/>
      <c r="N470" s="10"/>
      <c r="O470" s="10"/>
      <c r="P470" s="10"/>
      <c r="Q470" s="10"/>
      <c r="R470" s="10"/>
      <c r="S470" s="10"/>
      <c r="T470" s="10"/>
      <c r="U470" s="10"/>
      <c r="V470" s="10"/>
      <c r="W470" s="10"/>
      <c r="X470" s="11"/>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c r="BH470" s="10"/>
      <c r="BI470" s="10"/>
      <c r="BJ470" s="10"/>
      <c r="BK470" s="10"/>
    </row>
    <row r="471" spans="2:63" x14ac:dyDescent="0.2">
      <c r="B471" s="10"/>
      <c r="C471" s="10"/>
      <c r="D471" s="10"/>
      <c r="E471" s="10"/>
      <c r="F471" s="10"/>
      <c r="G471" s="10"/>
      <c r="H471" s="10"/>
      <c r="I471" s="10"/>
      <c r="J471" s="10"/>
      <c r="K471" s="10"/>
      <c r="L471" s="10"/>
      <c r="M471" s="10"/>
      <c r="N471" s="10"/>
      <c r="O471" s="10"/>
      <c r="P471" s="10"/>
      <c r="Q471" s="10"/>
      <c r="R471" s="10"/>
      <c r="S471" s="10"/>
      <c r="T471" s="10"/>
      <c r="U471" s="10"/>
      <c r="V471" s="10"/>
      <c r="W471" s="10"/>
      <c r="X471" s="11"/>
      <c r="Y471" s="10"/>
      <c r="Z471" s="10"/>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c r="BG471" s="10"/>
      <c r="BH471" s="10"/>
      <c r="BI471" s="10"/>
      <c r="BJ471" s="10"/>
      <c r="BK471" s="10"/>
    </row>
    <row r="472" spans="2:63" x14ac:dyDescent="0.2">
      <c r="B472" s="10"/>
      <c r="C472" s="10"/>
      <c r="D472" s="10"/>
      <c r="E472" s="10"/>
      <c r="F472" s="10"/>
      <c r="G472" s="10"/>
      <c r="H472" s="10"/>
      <c r="I472" s="10"/>
      <c r="J472" s="10"/>
      <c r="K472" s="10"/>
      <c r="L472" s="10"/>
      <c r="M472" s="10"/>
      <c r="N472" s="10"/>
      <c r="O472" s="10"/>
      <c r="P472" s="10"/>
      <c r="Q472" s="10"/>
      <c r="R472" s="10"/>
      <c r="S472" s="10"/>
      <c r="T472" s="10"/>
      <c r="U472" s="10"/>
      <c r="V472" s="10"/>
      <c r="W472" s="10"/>
      <c r="X472" s="11"/>
      <c r="Y472" s="10"/>
      <c r="Z472" s="10"/>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c r="BG472" s="10"/>
      <c r="BH472" s="10"/>
      <c r="BI472" s="10"/>
      <c r="BJ472" s="10"/>
      <c r="BK472" s="10"/>
    </row>
    <row r="473" spans="2:63" x14ac:dyDescent="0.2">
      <c r="B473" s="10"/>
      <c r="C473" s="10"/>
      <c r="D473" s="10"/>
      <c r="E473" s="10"/>
      <c r="F473" s="10"/>
      <c r="G473" s="10"/>
      <c r="H473" s="10"/>
      <c r="I473" s="10"/>
      <c r="J473" s="10"/>
      <c r="K473" s="10"/>
      <c r="L473" s="10"/>
      <c r="M473" s="10"/>
      <c r="N473" s="10"/>
      <c r="O473" s="10"/>
      <c r="P473" s="10"/>
      <c r="Q473" s="10"/>
      <c r="R473" s="10"/>
      <c r="S473" s="10"/>
      <c r="T473" s="10"/>
      <c r="U473" s="10"/>
      <c r="V473" s="10"/>
      <c r="W473" s="10"/>
      <c r="X473" s="11"/>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c r="BG473" s="10"/>
      <c r="BH473" s="10"/>
      <c r="BI473" s="10"/>
      <c r="BJ473" s="10"/>
      <c r="BK473" s="10"/>
    </row>
    <row r="474" spans="2:63" x14ac:dyDescent="0.2">
      <c r="B474" s="10"/>
      <c r="C474" s="10"/>
      <c r="D474" s="10"/>
      <c r="E474" s="10"/>
      <c r="F474" s="10"/>
      <c r="G474" s="10"/>
      <c r="H474" s="10"/>
      <c r="I474" s="10"/>
      <c r="J474" s="10"/>
      <c r="K474" s="10"/>
      <c r="L474" s="10"/>
      <c r="M474" s="10"/>
      <c r="N474" s="10"/>
      <c r="O474" s="10"/>
      <c r="P474" s="10"/>
      <c r="Q474" s="10"/>
      <c r="R474" s="10"/>
      <c r="S474" s="10"/>
      <c r="T474" s="10"/>
      <c r="U474" s="10"/>
      <c r="V474" s="10"/>
      <c r="W474" s="10"/>
      <c r="X474" s="11"/>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row>
    <row r="475" spans="2:63" x14ac:dyDescent="0.2">
      <c r="B475" s="10"/>
      <c r="C475" s="10"/>
      <c r="D475" s="10"/>
      <c r="E475" s="10"/>
      <c r="F475" s="10"/>
      <c r="G475" s="10"/>
      <c r="H475" s="10"/>
      <c r="I475" s="10"/>
      <c r="J475" s="10"/>
      <c r="K475" s="10"/>
      <c r="L475" s="10"/>
      <c r="M475" s="10"/>
      <c r="N475" s="10"/>
      <c r="O475" s="10"/>
      <c r="P475" s="10"/>
      <c r="Q475" s="10"/>
      <c r="R475" s="10"/>
      <c r="S475" s="10"/>
      <c r="T475" s="10"/>
      <c r="U475" s="10"/>
      <c r="V475" s="10"/>
      <c r="W475" s="10"/>
      <c r="X475" s="11"/>
      <c r="Y475" s="10"/>
      <c r="Z475" s="10"/>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c r="BG475" s="10"/>
      <c r="BH475" s="10"/>
      <c r="BI475" s="10"/>
      <c r="BJ475" s="10"/>
      <c r="BK475" s="10"/>
    </row>
    <row r="476" spans="2:63" x14ac:dyDescent="0.2">
      <c r="G476" s="9"/>
      <c r="H476" s="9"/>
      <c r="I476" s="9"/>
      <c r="J476" s="9"/>
      <c r="L476" s="9"/>
      <c r="M476" s="9"/>
      <c r="N476" s="9"/>
      <c r="O476" s="9"/>
      <c r="P476" s="9"/>
      <c r="Q476" s="9"/>
      <c r="R476" s="9"/>
      <c r="S476" s="9"/>
      <c r="T476" s="9"/>
      <c r="U476" s="9"/>
      <c r="V476" s="9"/>
      <c r="W476" s="9"/>
      <c r="Y476" s="9"/>
      <c r="Z476" s="9"/>
      <c r="AA476" s="9"/>
      <c r="AB476" s="9"/>
    </row>
    <row r="477" spans="2:63" x14ac:dyDescent="0.2">
      <c r="G477" s="9"/>
      <c r="H477" s="9"/>
      <c r="I477" s="9"/>
      <c r="J477" s="9"/>
      <c r="L477" s="9"/>
      <c r="M477" s="9"/>
      <c r="N477" s="9"/>
      <c r="O477" s="9"/>
      <c r="P477" s="9"/>
      <c r="Q477" s="9"/>
      <c r="R477" s="9"/>
      <c r="S477" s="9"/>
      <c r="T477" s="9"/>
      <c r="U477" s="9"/>
      <c r="V477" s="9"/>
      <c r="W477" s="9"/>
      <c r="Y477" s="9"/>
      <c r="Z477" s="9"/>
      <c r="AA477" s="9"/>
      <c r="AB477" s="9"/>
    </row>
    <row r="478" spans="2:63" x14ac:dyDescent="0.2">
      <c r="G478" s="9"/>
      <c r="H478" s="9"/>
      <c r="I478" s="9"/>
      <c r="J478" s="9"/>
      <c r="L478" s="9"/>
      <c r="M478" s="9"/>
      <c r="N478" s="9"/>
      <c r="O478" s="9"/>
      <c r="P478" s="9"/>
      <c r="Q478" s="9"/>
      <c r="R478" s="9"/>
      <c r="S478" s="9"/>
      <c r="T478" s="9"/>
      <c r="U478" s="9"/>
      <c r="V478" s="9"/>
      <c r="W478" s="9"/>
      <c r="Y478" s="9"/>
      <c r="Z478" s="9"/>
      <c r="AA478" s="9"/>
      <c r="AB478" s="9"/>
    </row>
    <row r="479" spans="2:63" x14ac:dyDescent="0.2">
      <c r="G479" s="9"/>
      <c r="H479" s="9"/>
      <c r="I479" s="9"/>
      <c r="J479" s="9"/>
      <c r="L479" s="9"/>
      <c r="M479" s="9"/>
      <c r="N479" s="9"/>
      <c r="O479" s="9"/>
      <c r="P479" s="9"/>
      <c r="Q479" s="9"/>
      <c r="R479" s="9"/>
      <c r="S479" s="9"/>
      <c r="T479" s="9"/>
      <c r="U479" s="9"/>
      <c r="V479" s="9"/>
      <c r="W479" s="9"/>
      <c r="Y479" s="9"/>
      <c r="Z479" s="9"/>
      <c r="AA479" s="9"/>
      <c r="AB479" s="9"/>
    </row>
    <row r="480" spans="2:63" x14ac:dyDescent="0.2">
      <c r="G480" s="9"/>
      <c r="H480" s="9"/>
      <c r="I480" s="9"/>
      <c r="J480" s="9"/>
      <c r="L480" s="9"/>
      <c r="M480" s="9"/>
      <c r="N480" s="9"/>
      <c r="O480" s="9"/>
      <c r="P480" s="9"/>
      <c r="Q480" s="9"/>
      <c r="R480" s="9"/>
      <c r="S480" s="9"/>
      <c r="T480" s="9"/>
      <c r="U480" s="9"/>
      <c r="V480" s="9"/>
      <c r="W480" s="9"/>
      <c r="Y480" s="9"/>
      <c r="Z480" s="9"/>
      <c r="AA480" s="9"/>
      <c r="AB480" s="9"/>
    </row>
    <row r="481" spans="7:28" x14ac:dyDescent="0.2">
      <c r="G481" s="9"/>
      <c r="H481" s="9"/>
      <c r="I481" s="9"/>
      <c r="J481" s="9"/>
      <c r="L481" s="9"/>
      <c r="M481" s="9"/>
      <c r="N481" s="9"/>
      <c r="O481" s="9"/>
      <c r="P481" s="9"/>
      <c r="Q481" s="9"/>
      <c r="R481" s="9"/>
      <c r="S481" s="9"/>
      <c r="T481" s="9"/>
      <c r="U481" s="9"/>
      <c r="V481" s="9"/>
      <c r="W481" s="9"/>
      <c r="Y481" s="9"/>
      <c r="Z481" s="9"/>
      <c r="AA481" s="9"/>
      <c r="AB481" s="9"/>
    </row>
    <row r="482" spans="7:28" x14ac:dyDescent="0.2">
      <c r="G482" s="9"/>
      <c r="H482" s="9"/>
      <c r="I482" s="9"/>
      <c r="J482" s="9"/>
      <c r="L482" s="9"/>
      <c r="M482" s="9"/>
      <c r="N482" s="9"/>
      <c r="O482" s="9"/>
      <c r="P482" s="9"/>
      <c r="Q482" s="9"/>
      <c r="R482" s="9"/>
      <c r="S482" s="9"/>
      <c r="T482" s="9"/>
      <c r="U482" s="9"/>
      <c r="V482" s="9"/>
      <c r="W482" s="9"/>
      <c r="Y482" s="9"/>
      <c r="Z482" s="9"/>
      <c r="AA482" s="9"/>
      <c r="AB482" s="9"/>
    </row>
    <row r="483" spans="7:28" x14ac:dyDescent="0.2">
      <c r="G483" s="9"/>
      <c r="H483" s="9"/>
      <c r="I483" s="9"/>
      <c r="J483" s="9"/>
      <c r="L483" s="9"/>
      <c r="M483" s="9"/>
      <c r="N483" s="9"/>
      <c r="O483" s="9"/>
      <c r="P483" s="9"/>
      <c r="Q483" s="9"/>
      <c r="R483" s="9"/>
      <c r="S483" s="9"/>
      <c r="T483" s="9"/>
      <c r="U483" s="9"/>
      <c r="V483" s="9"/>
      <c r="W483" s="9"/>
      <c r="Y483" s="9"/>
      <c r="Z483" s="9"/>
      <c r="AA483" s="9"/>
      <c r="AB483" s="9"/>
    </row>
    <row r="484" spans="7:28" x14ac:dyDescent="0.2">
      <c r="G484" s="9"/>
      <c r="H484" s="9"/>
      <c r="I484" s="9"/>
      <c r="J484" s="9"/>
      <c r="L484" s="9"/>
      <c r="M484" s="9"/>
      <c r="N484" s="9"/>
      <c r="O484" s="9"/>
      <c r="P484" s="9"/>
      <c r="Q484" s="9"/>
      <c r="R484" s="9"/>
      <c r="S484" s="9"/>
      <c r="T484" s="9"/>
      <c r="U484" s="9"/>
      <c r="V484" s="9"/>
      <c r="W484" s="9"/>
      <c r="Y484" s="9"/>
      <c r="Z484" s="9"/>
      <c r="AA484" s="9"/>
      <c r="AB484" s="9"/>
    </row>
    <row r="485" spans="7:28" x14ac:dyDescent="0.2">
      <c r="G485" s="9"/>
      <c r="H485" s="9"/>
      <c r="I485" s="9"/>
      <c r="J485" s="9"/>
      <c r="L485" s="9"/>
      <c r="M485" s="9"/>
      <c r="N485" s="9"/>
      <c r="O485" s="9"/>
      <c r="P485" s="9"/>
      <c r="Q485" s="9"/>
      <c r="R485" s="9"/>
      <c r="S485" s="9"/>
      <c r="T485" s="9"/>
      <c r="U485" s="9"/>
      <c r="V485" s="9"/>
      <c r="W485" s="9"/>
      <c r="Y485" s="9"/>
      <c r="Z485" s="9"/>
      <c r="AA485" s="9"/>
      <c r="AB485" s="9"/>
    </row>
    <row r="486" spans="7:28" x14ac:dyDescent="0.2">
      <c r="G486" s="9"/>
      <c r="H486" s="9"/>
      <c r="I486" s="9"/>
      <c r="J486" s="9"/>
      <c r="L486" s="9"/>
      <c r="M486" s="9"/>
      <c r="N486" s="9"/>
      <c r="O486" s="9"/>
      <c r="P486" s="9"/>
      <c r="Q486" s="9"/>
      <c r="R486" s="9"/>
      <c r="S486" s="9"/>
      <c r="T486" s="9"/>
      <c r="U486" s="9"/>
      <c r="V486" s="9"/>
      <c r="W486" s="9"/>
      <c r="Y486" s="9"/>
      <c r="Z486" s="9"/>
      <c r="AA486" s="9"/>
      <c r="AB486" s="9"/>
    </row>
    <row r="487" spans="7:28" x14ac:dyDescent="0.2">
      <c r="G487" s="9"/>
      <c r="H487" s="9"/>
      <c r="I487" s="9"/>
      <c r="J487" s="9"/>
      <c r="L487" s="9"/>
      <c r="M487" s="9"/>
      <c r="N487" s="9"/>
      <c r="O487" s="9"/>
      <c r="P487" s="9"/>
      <c r="Q487" s="9"/>
      <c r="R487" s="9"/>
      <c r="S487" s="9"/>
      <c r="T487" s="9"/>
      <c r="U487" s="9"/>
      <c r="V487" s="9"/>
      <c r="W487" s="9"/>
      <c r="Y487" s="9"/>
      <c r="Z487" s="9"/>
      <c r="AA487" s="9"/>
      <c r="AB487" s="9"/>
    </row>
    <row r="488" spans="7:28" x14ac:dyDescent="0.2">
      <c r="G488" s="9"/>
      <c r="H488" s="9"/>
      <c r="I488" s="9"/>
      <c r="J488" s="9"/>
      <c r="L488" s="9"/>
      <c r="M488" s="9"/>
      <c r="N488" s="9"/>
      <c r="O488" s="9"/>
      <c r="P488" s="9"/>
      <c r="Q488" s="9"/>
      <c r="R488" s="9"/>
      <c r="S488" s="9"/>
      <c r="T488" s="9"/>
      <c r="U488" s="9"/>
      <c r="V488" s="9"/>
      <c r="W488" s="9"/>
      <c r="Y488" s="9"/>
      <c r="Z488" s="9"/>
      <c r="AA488" s="9"/>
      <c r="AB488" s="9"/>
    </row>
    <row r="489" spans="7:28" x14ac:dyDescent="0.2">
      <c r="G489" s="9"/>
      <c r="H489" s="9"/>
      <c r="I489" s="9"/>
      <c r="J489" s="9"/>
      <c r="L489" s="9"/>
      <c r="M489" s="9"/>
      <c r="N489" s="9"/>
      <c r="O489" s="9"/>
      <c r="P489" s="9"/>
      <c r="Q489" s="9"/>
      <c r="R489" s="9"/>
      <c r="S489" s="9"/>
      <c r="T489" s="9"/>
      <c r="U489" s="9"/>
      <c r="V489" s="9"/>
      <c r="W489" s="9"/>
      <c r="Y489" s="9"/>
      <c r="Z489" s="9"/>
      <c r="AA489" s="9"/>
      <c r="AB489" s="9"/>
    </row>
    <row r="490" spans="7:28" x14ac:dyDescent="0.2">
      <c r="G490" s="9"/>
      <c r="H490" s="9"/>
      <c r="I490" s="9"/>
      <c r="J490" s="9"/>
      <c r="L490" s="9"/>
      <c r="M490" s="9"/>
      <c r="N490" s="9"/>
      <c r="O490" s="9"/>
      <c r="P490" s="9"/>
      <c r="Q490" s="9"/>
      <c r="R490" s="9"/>
      <c r="S490" s="9"/>
      <c r="T490" s="9"/>
      <c r="U490" s="9"/>
      <c r="V490" s="9"/>
      <c r="W490" s="9"/>
      <c r="Y490" s="9"/>
      <c r="Z490" s="9"/>
      <c r="AA490" s="9"/>
      <c r="AB490" s="9"/>
    </row>
    <row r="491" spans="7:28" x14ac:dyDescent="0.2">
      <c r="G491" s="9"/>
      <c r="H491" s="9"/>
      <c r="I491" s="9"/>
      <c r="J491" s="9"/>
      <c r="L491" s="9"/>
      <c r="M491" s="9"/>
      <c r="N491" s="9"/>
      <c r="O491" s="9"/>
      <c r="P491" s="9"/>
      <c r="Q491" s="9"/>
      <c r="R491" s="9"/>
      <c r="S491" s="9"/>
      <c r="T491" s="9"/>
      <c r="U491" s="9"/>
      <c r="V491" s="9"/>
      <c r="W491" s="9"/>
      <c r="Y491" s="9"/>
      <c r="Z491" s="9"/>
      <c r="AA491" s="9"/>
      <c r="AB491" s="9"/>
    </row>
    <row r="492" spans="7:28" x14ac:dyDescent="0.2">
      <c r="G492" s="9"/>
      <c r="H492" s="9"/>
      <c r="I492" s="9"/>
      <c r="J492" s="9"/>
      <c r="L492" s="9"/>
      <c r="M492" s="9"/>
      <c r="N492" s="9"/>
      <c r="O492" s="9"/>
      <c r="P492" s="9"/>
      <c r="Q492" s="9"/>
      <c r="R492" s="9"/>
      <c r="S492" s="9"/>
      <c r="T492" s="9"/>
      <c r="U492" s="9"/>
      <c r="V492" s="9"/>
      <c r="W492" s="9"/>
      <c r="Y492" s="9"/>
      <c r="Z492" s="9"/>
      <c r="AA492" s="9"/>
      <c r="AB492" s="9"/>
    </row>
    <row r="493" spans="7:28" x14ac:dyDescent="0.2">
      <c r="G493" s="9"/>
      <c r="H493" s="9"/>
      <c r="I493" s="9"/>
      <c r="J493" s="9"/>
      <c r="L493" s="9"/>
      <c r="M493" s="9"/>
      <c r="N493" s="9"/>
      <c r="O493" s="9"/>
      <c r="P493" s="9"/>
      <c r="Q493" s="9"/>
      <c r="R493" s="9"/>
      <c r="S493" s="9"/>
      <c r="T493" s="9"/>
      <c r="U493" s="9"/>
      <c r="V493" s="9"/>
      <c r="W493" s="9"/>
      <c r="Y493" s="9"/>
      <c r="Z493" s="9"/>
      <c r="AA493" s="9"/>
      <c r="AB493" s="9"/>
    </row>
    <row r="494" spans="7:28" x14ac:dyDescent="0.2">
      <c r="G494" s="9"/>
      <c r="H494" s="9"/>
      <c r="I494" s="9"/>
      <c r="J494" s="9"/>
      <c r="L494" s="9"/>
      <c r="M494" s="9"/>
      <c r="N494" s="9"/>
      <c r="O494" s="9"/>
      <c r="P494" s="9"/>
      <c r="Q494" s="9"/>
      <c r="R494" s="9"/>
      <c r="S494" s="9"/>
      <c r="T494" s="9"/>
      <c r="U494" s="9"/>
      <c r="V494" s="9"/>
      <c r="W494" s="9"/>
      <c r="Y494" s="9"/>
      <c r="Z494" s="9"/>
      <c r="AA494" s="9"/>
      <c r="AB494" s="9"/>
    </row>
    <row r="495" spans="7:28" x14ac:dyDescent="0.2">
      <c r="G495" s="9"/>
      <c r="H495" s="9"/>
      <c r="I495" s="9"/>
      <c r="J495" s="9"/>
      <c r="L495" s="9"/>
      <c r="M495" s="9"/>
      <c r="N495" s="9"/>
      <c r="O495" s="9"/>
      <c r="P495" s="9"/>
      <c r="Q495" s="9"/>
      <c r="R495" s="9"/>
      <c r="S495" s="9"/>
      <c r="T495" s="9"/>
      <c r="U495" s="9"/>
      <c r="V495" s="9"/>
      <c r="W495" s="9"/>
      <c r="Y495" s="9"/>
      <c r="Z495" s="9"/>
      <c r="AA495" s="9"/>
      <c r="AB495" s="9"/>
    </row>
    <row r="496" spans="7:28" x14ac:dyDescent="0.2">
      <c r="G496" s="9"/>
      <c r="H496" s="9"/>
      <c r="I496" s="9"/>
      <c r="J496" s="9"/>
      <c r="L496" s="9"/>
      <c r="M496" s="9"/>
      <c r="N496" s="9"/>
      <c r="O496" s="9"/>
      <c r="P496" s="9"/>
      <c r="Q496" s="9"/>
      <c r="R496" s="9"/>
      <c r="S496" s="9"/>
      <c r="T496" s="9"/>
      <c r="U496" s="9"/>
      <c r="V496" s="9"/>
      <c r="W496" s="9"/>
      <c r="Y496" s="9"/>
      <c r="Z496" s="9"/>
      <c r="AA496" s="9"/>
      <c r="AB496" s="9"/>
    </row>
    <row r="497" spans="7:28" x14ac:dyDescent="0.2">
      <c r="G497" s="9"/>
      <c r="H497" s="9"/>
      <c r="I497" s="9"/>
      <c r="J497" s="9"/>
      <c r="L497" s="9"/>
      <c r="M497" s="9"/>
      <c r="N497" s="9"/>
      <c r="O497" s="9"/>
      <c r="P497" s="9"/>
      <c r="Q497" s="9"/>
      <c r="R497" s="9"/>
      <c r="S497" s="9"/>
      <c r="T497" s="9"/>
      <c r="U497" s="9"/>
      <c r="V497" s="9"/>
      <c r="W497" s="9"/>
      <c r="Y497" s="9"/>
      <c r="Z497" s="9"/>
      <c r="AA497" s="9"/>
      <c r="AB497" s="9"/>
    </row>
    <row r="498" spans="7:28" x14ac:dyDescent="0.2">
      <c r="G498" s="9"/>
      <c r="H498" s="9"/>
      <c r="I498" s="9"/>
      <c r="J498" s="9"/>
      <c r="L498" s="9"/>
      <c r="M498" s="9"/>
      <c r="N498" s="9"/>
      <c r="O498" s="9"/>
      <c r="P498" s="9"/>
      <c r="Q498" s="9"/>
      <c r="R498" s="9"/>
      <c r="S498" s="9"/>
      <c r="T498" s="9"/>
      <c r="U498" s="9"/>
      <c r="V498" s="9"/>
      <c r="W498" s="9"/>
      <c r="Y498" s="9"/>
      <c r="Z498" s="9"/>
      <c r="AA498" s="9"/>
      <c r="AB498" s="9"/>
    </row>
    <row r="499" spans="7:28" x14ac:dyDescent="0.2">
      <c r="G499" s="9"/>
      <c r="H499" s="9"/>
      <c r="I499" s="9"/>
      <c r="J499" s="9"/>
      <c r="L499" s="9"/>
      <c r="M499" s="9"/>
      <c r="N499" s="9"/>
      <c r="O499" s="9"/>
      <c r="P499" s="9"/>
      <c r="Q499" s="9"/>
      <c r="R499" s="9"/>
      <c r="S499" s="9"/>
      <c r="T499" s="9"/>
      <c r="U499" s="9"/>
      <c r="V499" s="9"/>
      <c r="W499" s="9"/>
      <c r="Y499" s="9"/>
      <c r="Z499" s="9"/>
      <c r="AA499" s="9"/>
      <c r="AB499" s="9"/>
    </row>
    <row r="500" spans="7:28" x14ac:dyDescent="0.2">
      <c r="G500" s="9"/>
      <c r="H500" s="9"/>
      <c r="I500" s="9"/>
      <c r="J500" s="9"/>
      <c r="L500" s="9"/>
      <c r="M500" s="9"/>
      <c r="N500" s="9"/>
      <c r="O500" s="9"/>
      <c r="P500" s="9"/>
      <c r="Q500" s="9"/>
      <c r="R500" s="9"/>
      <c r="S500" s="9"/>
      <c r="T500" s="9"/>
      <c r="U500" s="9"/>
      <c r="V500" s="9"/>
      <c r="W500" s="9"/>
      <c r="Y500" s="9"/>
      <c r="Z500" s="9"/>
      <c r="AA500" s="9"/>
      <c r="AB500" s="9"/>
    </row>
    <row r="501" spans="7:28" x14ac:dyDescent="0.2">
      <c r="G501" s="9"/>
      <c r="H501" s="9"/>
      <c r="I501" s="9"/>
      <c r="J501" s="9"/>
      <c r="L501" s="9"/>
      <c r="M501" s="9"/>
      <c r="N501" s="9"/>
      <c r="O501" s="9"/>
      <c r="P501" s="9"/>
      <c r="Q501" s="9"/>
      <c r="R501" s="9"/>
      <c r="S501" s="9"/>
      <c r="T501" s="9"/>
      <c r="U501" s="9"/>
      <c r="V501" s="9"/>
      <c r="W501" s="9"/>
      <c r="Y501" s="9"/>
      <c r="Z501" s="9"/>
      <c r="AA501" s="9"/>
      <c r="AB501" s="9"/>
    </row>
    <row r="502" spans="7:28" x14ac:dyDescent="0.2">
      <c r="G502" s="9"/>
      <c r="H502" s="9"/>
      <c r="I502" s="9"/>
      <c r="J502" s="9"/>
      <c r="L502" s="9"/>
      <c r="M502" s="9"/>
      <c r="N502" s="9"/>
      <c r="O502" s="9"/>
      <c r="P502" s="9"/>
      <c r="Q502" s="9"/>
      <c r="R502" s="9"/>
      <c r="S502" s="9"/>
      <c r="T502" s="9"/>
      <c r="U502" s="9"/>
      <c r="V502" s="9"/>
      <c r="W502" s="9"/>
      <c r="Y502" s="9"/>
      <c r="Z502" s="9"/>
      <c r="AA502" s="9"/>
      <c r="AB502" s="9"/>
    </row>
    <row r="503" spans="7:28" x14ac:dyDescent="0.2">
      <c r="G503" s="9"/>
      <c r="H503" s="9"/>
      <c r="I503" s="9"/>
      <c r="J503" s="9"/>
      <c r="L503" s="9"/>
      <c r="M503" s="9"/>
      <c r="N503" s="9"/>
      <c r="O503" s="9"/>
      <c r="P503" s="9"/>
      <c r="Q503" s="9"/>
      <c r="R503" s="9"/>
      <c r="S503" s="9"/>
      <c r="T503" s="9"/>
      <c r="U503" s="9"/>
      <c r="V503" s="9"/>
      <c r="W503" s="9"/>
      <c r="Y503" s="9"/>
      <c r="Z503" s="9"/>
      <c r="AA503" s="9"/>
      <c r="AB503" s="9"/>
    </row>
    <row r="504" spans="7:28" x14ac:dyDescent="0.2">
      <c r="G504" s="9"/>
      <c r="H504" s="9"/>
      <c r="I504" s="9"/>
      <c r="J504" s="9"/>
      <c r="L504" s="9"/>
      <c r="M504" s="9"/>
      <c r="N504" s="9"/>
      <c r="O504" s="9"/>
      <c r="P504" s="9"/>
      <c r="Q504" s="9"/>
      <c r="R504" s="9"/>
      <c r="S504" s="9"/>
      <c r="T504" s="9"/>
      <c r="U504" s="9"/>
      <c r="V504" s="9"/>
      <c r="W504" s="9"/>
      <c r="Y504" s="9"/>
      <c r="Z504" s="9"/>
      <c r="AA504" s="9"/>
      <c r="AB504" s="9"/>
    </row>
    <row r="505" spans="7:28" x14ac:dyDescent="0.2">
      <c r="G505" s="9"/>
      <c r="H505" s="9"/>
      <c r="I505" s="9"/>
      <c r="J505" s="9"/>
      <c r="L505" s="9"/>
      <c r="M505" s="9"/>
      <c r="N505" s="9"/>
      <c r="O505" s="9"/>
      <c r="P505" s="9"/>
      <c r="Q505" s="9"/>
      <c r="R505" s="9"/>
      <c r="S505" s="9"/>
      <c r="T505" s="9"/>
      <c r="U505" s="9"/>
      <c r="V505" s="9"/>
      <c r="W505" s="9"/>
      <c r="Y505" s="9"/>
      <c r="Z505" s="9"/>
      <c r="AA505" s="9"/>
      <c r="AB505" s="9"/>
    </row>
    <row r="506" spans="7:28" x14ac:dyDescent="0.2">
      <c r="G506" s="9"/>
      <c r="H506" s="9"/>
      <c r="I506" s="9"/>
      <c r="J506" s="9"/>
      <c r="L506" s="9"/>
      <c r="M506" s="9"/>
      <c r="N506" s="9"/>
      <c r="O506" s="9"/>
      <c r="P506" s="9"/>
      <c r="Q506" s="9"/>
      <c r="R506" s="9"/>
      <c r="S506" s="9"/>
      <c r="T506" s="9"/>
      <c r="U506" s="9"/>
      <c r="V506" s="9"/>
      <c r="W506" s="9"/>
      <c r="Y506" s="9"/>
      <c r="Z506" s="9"/>
      <c r="AA506" s="9"/>
      <c r="AB506" s="9"/>
    </row>
    <row r="507" spans="7:28" x14ac:dyDescent="0.2">
      <c r="G507" s="9"/>
      <c r="H507" s="9"/>
      <c r="I507" s="9"/>
      <c r="J507" s="9"/>
      <c r="L507" s="9"/>
      <c r="M507" s="9"/>
      <c r="N507" s="9"/>
      <c r="O507" s="9"/>
      <c r="P507" s="9"/>
      <c r="Q507" s="9"/>
      <c r="R507" s="9"/>
      <c r="S507" s="9"/>
      <c r="T507" s="9"/>
      <c r="U507" s="9"/>
      <c r="V507" s="9"/>
      <c r="W507" s="9"/>
      <c r="Y507" s="9"/>
      <c r="Z507" s="9"/>
      <c r="AA507" s="9"/>
      <c r="AB507" s="9"/>
    </row>
    <row r="508" spans="7:28" x14ac:dyDescent="0.2">
      <c r="G508" s="9"/>
      <c r="H508" s="9"/>
      <c r="I508" s="9"/>
      <c r="J508" s="9"/>
      <c r="L508" s="9"/>
      <c r="M508" s="9"/>
      <c r="N508" s="9"/>
      <c r="O508" s="9"/>
      <c r="P508" s="9"/>
      <c r="Q508" s="9"/>
      <c r="R508" s="9"/>
      <c r="S508" s="9"/>
      <c r="T508" s="9"/>
      <c r="U508" s="9"/>
      <c r="V508" s="9"/>
      <c r="W508" s="9"/>
      <c r="Y508" s="9"/>
      <c r="Z508" s="9"/>
      <c r="AA508" s="9"/>
      <c r="AB508" s="9"/>
    </row>
    <row r="509" spans="7:28" x14ac:dyDescent="0.2">
      <c r="G509" s="9"/>
      <c r="H509" s="9"/>
      <c r="I509" s="9"/>
      <c r="J509" s="9"/>
      <c r="L509" s="9"/>
      <c r="M509" s="9"/>
      <c r="N509" s="9"/>
      <c r="O509" s="9"/>
      <c r="P509" s="9"/>
      <c r="Q509" s="9"/>
      <c r="R509" s="9"/>
      <c r="S509" s="9"/>
      <c r="T509" s="9"/>
      <c r="U509" s="9"/>
      <c r="V509" s="9"/>
      <c r="W509" s="9"/>
      <c r="Y509" s="9"/>
      <c r="Z509" s="9"/>
      <c r="AA509" s="9"/>
      <c r="AB509" s="9"/>
    </row>
    <row r="510" spans="7:28" x14ac:dyDescent="0.2">
      <c r="G510" s="9"/>
      <c r="H510" s="9"/>
      <c r="I510" s="9"/>
      <c r="J510" s="9"/>
      <c r="L510" s="9"/>
      <c r="M510" s="9"/>
      <c r="N510" s="9"/>
      <c r="O510" s="9"/>
      <c r="P510" s="9"/>
      <c r="Q510" s="9"/>
      <c r="R510" s="9"/>
      <c r="S510" s="9"/>
      <c r="T510" s="9"/>
      <c r="U510" s="9"/>
      <c r="V510" s="9"/>
      <c r="W510" s="9"/>
      <c r="Y510" s="9"/>
      <c r="Z510" s="9"/>
      <c r="AA510" s="9"/>
      <c r="AB510" s="9"/>
    </row>
    <row r="511" spans="7:28" x14ac:dyDescent="0.2">
      <c r="G511" s="9"/>
      <c r="H511" s="9"/>
      <c r="I511" s="9"/>
      <c r="J511" s="9"/>
      <c r="L511" s="9"/>
      <c r="M511" s="9"/>
      <c r="N511" s="9"/>
      <c r="O511" s="9"/>
      <c r="P511" s="9"/>
      <c r="Q511" s="9"/>
      <c r="R511" s="9"/>
      <c r="S511" s="9"/>
      <c r="T511" s="9"/>
      <c r="U511" s="9"/>
      <c r="V511" s="9"/>
      <c r="W511" s="9"/>
      <c r="Y511" s="9"/>
      <c r="Z511" s="9"/>
      <c r="AA511" s="9"/>
      <c r="AB511" s="9"/>
    </row>
    <row r="512" spans="7:28" x14ac:dyDescent="0.2">
      <c r="G512" s="9"/>
      <c r="H512" s="9"/>
      <c r="I512" s="9"/>
      <c r="J512" s="9"/>
      <c r="L512" s="9"/>
      <c r="M512" s="9"/>
      <c r="N512" s="9"/>
      <c r="O512" s="9"/>
      <c r="P512" s="9"/>
      <c r="Q512" s="9"/>
      <c r="R512" s="9"/>
      <c r="S512" s="9"/>
      <c r="T512" s="9"/>
      <c r="U512" s="9"/>
      <c r="V512" s="9"/>
      <c r="W512" s="9"/>
      <c r="Y512" s="9"/>
      <c r="Z512" s="9"/>
      <c r="AA512" s="9"/>
      <c r="AB512" s="9"/>
    </row>
    <row r="513" spans="7:28" x14ac:dyDescent="0.2">
      <c r="G513" s="9"/>
      <c r="H513" s="9"/>
      <c r="I513" s="9"/>
      <c r="J513" s="9"/>
      <c r="L513" s="9"/>
      <c r="M513" s="9"/>
      <c r="N513" s="9"/>
      <c r="O513" s="9"/>
      <c r="P513" s="9"/>
      <c r="Q513" s="9"/>
      <c r="R513" s="9"/>
      <c r="S513" s="9"/>
      <c r="T513" s="9"/>
      <c r="U513" s="9"/>
      <c r="V513" s="9"/>
      <c r="W513" s="9"/>
      <c r="Y513" s="9"/>
      <c r="Z513" s="9"/>
      <c r="AA513" s="9"/>
      <c r="AB513" s="9"/>
    </row>
    <row r="514" spans="7:28" x14ac:dyDescent="0.2">
      <c r="G514" s="9"/>
      <c r="H514" s="9"/>
      <c r="I514" s="9"/>
      <c r="J514" s="9"/>
      <c r="L514" s="9"/>
      <c r="M514" s="9"/>
      <c r="N514" s="9"/>
      <c r="O514" s="9"/>
      <c r="P514" s="9"/>
      <c r="Q514" s="9"/>
      <c r="R514" s="9"/>
      <c r="S514" s="9"/>
      <c r="T514" s="9"/>
      <c r="U514" s="9"/>
      <c r="V514" s="9"/>
      <c r="W514" s="9"/>
      <c r="Y514" s="9"/>
      <c r="Z514" s="9"/>
      <c r="AA514" s="9"/>
      <c r="AB514" s="9"/>
    </row>
    <row r="515" spans="7:28" x14ac:dyDescent="0.2">
      <c r="G515" s="9"/>
      <c r="H515" s="9"/>
      <c r="I515" s="9"/>
      <c r="J515" s="9"/>
      <c r="L515" s="9"/>
      <c r="M515" s="9"/>
      <c r="N515" s="9"/>
      <c r="O515" s="9"/>
      <c r="P515" s="9"/>
      <c r="Q515" s="9"/>
      <c r="R515" s="9"/>
      <c r="S515" s="9"/>
      <c r="T515" s="9"/>
      <c r="U515" s="9"/>
      <c r="V515" s="9"/>
      <c r="W515" s="9"/>
      <c r="Y515" s="9"/>
      <c r="Z515" s="9"/>
      <c r="AA515" s="9"/>
      <c r="AB515" s="9"/>
    </row>
    <row r="516" spans="7:28" x14ac:dyDescent="0.2">
      <c r="G516" s="9"/>
      <c r="H516" s="9"/>
      <c r="I516" s="9"/>
      <c r="J516" s="9"/>
      <c r="L516" s="9"/>
      <c r="M516" s="9"/>
      <c r="N516" s="9"/>
      <c r="O516" s="9"/>
      <c r="P516" s="9"/>
      <c r="Q516" s="9"/>
      <c r="R516" s="9"/>
      <c r="S516" s="9"/>
      <c r="T516" s="9"/>
      <c r="U516" s="9"/>
      <c r="V516" s="9"/>
      <c r="W516" s="9"/>
      <c r="Y516" s="9"/>
      <c r="Z516" s="9"/>
      <c r="AA516" s="9"/>
      <c r="AB516" s="9"/>
    </row>
    <row r="517" spans="7:28" x14ac:dyDescent="0.2">
      <c r="G517" s="9"/>
      <c r="H517" s="9"/>
      <c r="I517" s="9"/>
      <c r="J517" s="9"/>
      <c r="L517" s="9"/>
      <c r="M517" s="9"/>
      <c r="N517" s="9"/>
      <c r="O517" s="9"/>
      <c r="P517" s="9"/>
      <c r="Q517" s="9"/>
      <c r="R517" s="9"/>
      <c r="S517" s="9"/>
      <c r="T517" s="9"/>
      <c r="U517" s="9"/>
      <c r="V517" s="9"/>
      <c r="W517" s="9"/>
      <c r="Y517" s="9"/>
      <c r="Z517" s="9"/>
      <c r="AA517" s="9"/>
      <c r="AB517" s="9"/>
    </row>
    <row r="518" spans="7:28" x14ac:dyDescent="0.2">
      <c r="G518" s="9"/>
      <c r="H518" s="9"/>
      <c r="I518" s="9"/>
      <c r="J518" s="9"/>
      <c r="L518" s="9"/>
      <c r="M518" s="9"/>
      <c r="N518" s="9"/>
      <c r="O518" s="9"/>
      <c r="P518" s="9"/>
      <c r="Q518" s="9"/>
      <c r="R518" s="9"/>
      <c r="S518" s="9"/>
      <c r="T518" s="9"/>
      <c r="U518" s="9"/>
      <c r="V518" s="9"/>
      <c r="W518" s="9"/>
      <c r="Y518" s="9"/>
      <c r="Z518" s="9"/>
      <c r="AA518" s="9"/>
      <c r="AB518" s="9"/>
    </row>
    <row r="519" spans="7:28" x14ac:dyDescent="0.2">
      <c r="G519" s="9"/>
      <c r="H519" s="9"/>
      <c r="I519" s="9"/>
      <c r="J519" s="9"/>
      <c r="L519" s="9"/>
      <c r="M519" s="9"/>
      <c r="N519" s="9"/>
      <c r="O519" s="9"/>
      <c r="P519" s="9"/>
      <c r="Q519" s="9"/>
      <c r="R519" s="9"/>
      <c r="S519" s="9"/>
      <c r="T519" s="9"/>
      <c r="U519" s="9"/>
      <c r="V519" s="9"/>
      <c r="W519" s="9"/>
      <c r="Y519" s="9"/>
      <c r="Z519" s="9"/>
      <c r="AA519" s="9"/>
      <c r="AB519" s="9"/>
    </row>
    <row r="520" spans="7:28" x14ac:dyDescent="0.2">
      <c r="G520" s="9"/>
      <c r="H520" s="9"/>
      <c r="I520" s="9"/>
      <c r="J520" s="9"/>
      <c r="L520" s="9"/>
      <c r="M520" s="9"/>
      <c r="N520" s="9"/>
      <c r="O520" s="9"/>
      <c r="P520" s="9"/>
      <c r="Q520" s="9"/>
      <c r="R520" s="9"/>
      <c r="S520" s="9"/>
      <c r="T520" s="9"/>
      <c r="U520" s="9"/>
      <c r="V520" s="9"/>
      <c r="W520" s="9"/>
      <c r="Y520" s="9"/>
      <c r="Z520" s="9"/>
      <c r="AA520" s="9"/>
      <c r="AB520" s="9"/>
    </row>
    <row r="521" spans="7:28" x14ac:dyDescent="0.2">
      <c r="G521" s="9"/>
      <c r="H521" s="9"/>
      <c r="I521" s="9"/>
      <c r="J521" s="9"/>
      <c r="L521" s="9"/>
      <c r="M521" s="9"/>
      <c r="N521" s="9"/>
      <c r="O521" s="9"/>
      <c r="P521" s="9"/>
      <c r="Q521" s="9"/>
      <c r="R521" s="9"/>
      <c r="S521" s="9"/>
      <c r="T521" s="9"/>
      <c r="U521" s="9"/>
      <c r="V521" s="9"/>
      <c r="W521" s="9"/>
      <c r="Y521" s="9"/>
      <c r="Z521" s="9"/>
      <c r="AA521" s="9"/>
      <c r="AB521" s="9"/>
    </row>
    <row r="522" spans="7:28" x14ac:dyDescent="0.2">
      <c r="G522" s="9"/>
      <c r="H522" s="9"/>
      <c r="I522" s="9"/>
      <c r="J522" s="9"/>
      <c r="L522" s="9"/>
      <c r="M522" s="9"/>
      <c r="N522" s="9"/>
      <c r="O522" s="9"/>
      <c r="P522" s="9"/>
      <c r="Q522" s="9"/>
      <c r="R522" s="9"/>
      <c r="S522" s="9"/>
      <c r="T522" s="9"/>
      <c r="U522" s="9"/>
      <c r="V522" s="9"/>
      <c r="W522" s="9"/>
      <c r="Y522" s="9"/>
      <c r="Z522" s="9"/>
      <c r="AA522" s="9"/>
      <c r="AB522" s="9"/>
    </row>
    <row r="523" spans="7:28" x14ac:dyDescent="0.2">
      <c r="G523" s="9"/>
      <c r="H523" s="9"/>
      <c r="I523" s="9"/>
      <c r="J523" s="9"/>
      <c r="L523" s="9"/>
      <c r="M523" s="9"/>
      <c r="N523" s="9"/>
      <c r="O523" s="9"/>
      <c r="P523" s="9"/>
      <c r="Q523" s="9"/>
      <c r="R523" s="9"/>
      <c r="S523" s="9"/>
      <c r="T523" s="9"/>
      <c r="U523" s="9"/>
      <c r="V523" s="9"/>
      <c r="W523" s="9"/>
      <c r="Y523" s="9"/>
      <c r="Z523" s="9"/>
      <c r="AA523" s="9"/>
      <c r="AB523" s="9"/>
    </row>
    <row r="524" spans="7:28" x14ac:dyDescent="0.2">
      <c r="G524" s="9"/>
      <c r="H524" s="9"/>
      <c r="I524" s="9"/>
      <c r="J524" s="9"/>
      <c r="L524" s="9"/>
      <c r="M524" s="9"/>
      <c r="N524" s="9"/>
      <c r="O524" s="9"/>
      <c r="P524" s="9"/>
      <c r="Q524" s="9"/>
      <c r="R524" s="9"/>
      <c r="S524" s="9"/>
      <c r="T524" s="9"/>
      <c r="U524" s="9"/>
      <c r="V524" s="9"/>
      <c r="W524" s="9"/>
      <c r="Y524" s="9"/>
      <c r="Z524" s="9"/>
      <c r="AA524" s="9"/>
      <c r="AB524" s="9"/>
    </row>
    <row r="525" spans="7:28" x14ac:dyDescent="0.2">
      <c r="G525" s="9"/>
      <c r="H525" s="9"/>
      <c r="I525" s="9"/>
      <c r="J525" s="9"/>
      <c r="L525" s="9"/>
      <c r="M525" s="9"/>
      <c r="N525" s="9"/>
      <c r="O525" s="9"/>
      <c r="P525" s="9"/>
      <c r="Q525" s="9"/>
      <c r="R525" s="9"/>
      <c r="S525" s="9"/>
      <c r="T525" s="9"/>
      <c r="U525" s="9"/>
      <c r="V525" s="9"/>
      <c r="W525" s="9"/>
      <c r="Y525" s="9"/>
      <c r="Z525" s="9"/>
      <c r="AA525" s="9"/>
      <c r="AB525" s="9"/>
    </row>
    <row r="526" spans="7:28" x14ac:dyDescent="0.2">
      <c r="G526" s="9"/>
      <c r="H526" s="9"/>
      <c r="I526" s="9"/>
      <c r="J526" s="9"/>
      <c r="L526" s="9"/>
      <c r="M526" s="9"/>
      <c r="N526" s="9"/>
      <c r="O526" s="9"/>
      <c r="P526" s="9"/>
      <c r="Q526" s="9"/>
      <c r="R526" s="9"/>
      <c r="S526" s="9"/>
      <c r="T526" s="9"/>
      <c r="U526" s="9"/>
      <c r="V526" s="9"/>
      <c r="W526" s="9"/>
      <c r="Y526" s="9"/>
      <c r="Z526" s="9"/>
      <c r="AA526" s="9"/>
      <c r="AB526" s="9"/>
    </row>
    <row r="527" spans="7:28" x14ac:dyDescent="0.2">
      <c r="G527" s="9"/>
      <c r="H527" s="9"/>
      <c r="I527" s="9"/>
      <c r="J527" s="9"/>
      <c r="L527" s="9"/>
      <c r="M527" s="9"/>
      <c r="N527" s="9"/>
      <c r="O527" s="9"/>
      <c r="P527" s="9"/>
      <c r="Q527" s="9"/>
      <c r="R527" s="9"/>
      <c r="S527" s="9"/>
      <c r="T527" s="9"/>
      <c r="U527" s="9"/>
      <c r="V527" s="9"/>
      <c r="W527" s="9"/>
      <c r="Y527" s="9"/>
      <c r="Z527" s="9"/>
      <c r="AA527" s="9"/>
      <c r="AB527" s="9"/>
    </row>
    <row r="528" spans="7:28" x14ac:dyDescent="0.2">
      <c r="G528" s="9"/>
      <c r="H528" s="9"/>
      <c r="I528" s="9"/>
      <c r="J528" s="9"/>
      <c r="L528" s="9"/>
      <c r="M528" s="9"/>
      <c r="N528" s="9"/>
      <c r="O528" s="9"/>
      <c r="P528" s="9"/>
      <c r="Q528" s="9"/>
      <c r="R528" s="9"/>
      <c r="S528" s="9"/>
      <c r="T528" s="9"/>
      <c r="U528" s="9"/>
      <c r="V528" s="9"/>
      <c r="W528" s="9"/>
      <c r="Y528" s="9"/>
      <c r="Z528" s="9"/>
      <c r="AA528" s="9"/>
      <c r="AB528" s="9"/>
    </row>
    <row r="529" spans="7:28" x14ac:dyDescent="0.2">
      <c r="G529" s="9"/>
      <c r="H529" s="9"/>
      <c r="I529" s="9"/>
      <c r="J529" s="9"/>
      <c r="L529" s="9"/>
      <c r="M529" s="9"/>
      <c r="N529" s="9"/>
      <c r="O529" s="9"/>
      <c r="P529" s="9"/>
      <c r="Q529" s="9"/>
      <c r="R529" s="9"/>
      <c r="S529" s="9"/>
      <c r="T529" s="9"/>
      <c r="U529" s="9"/>
      <c r="V529" s="9"/>
      <c r="W529" s="9"/>
      <c r="Y529" s="9"/>
      <c r="Z529" s="9"/>
      <c r="AA529" s="9"/>
      <c r="AB529" s="9"/>
    </row>
    <row r="530" spans="7:28" x14ac:dyDescent="0.2">
      <c r="G530" s="9"/>
      <c r="H530" s="9"/>
      <c r="I530" s="9"/>
      <c r="J530" s="9"/>
      <c r="L530" s="9"/>
      <c r="M530" s="9"/>
      <c r="N530" s="9"/>
      <c r="O530" s="9"/>
      <c r="P530" s="9"/>
      <c r="Q530" s="9"/>
      <c r="R530" s="9"/>
      <c r="S530" s="9"/>
      <c r="T530" s="9"/>
      <c r="U530" s="9"/>
      <c r="V530" s="9"/>
      <c r="W530" s="9"/>
      <c r="Y530" s="9"/>
      <c r="Z530" s="9"/>
      <c r="AA530" s="9"/>
      <c r="AB530" s="9"/>
    </row>
    <row r="531" spans="7:28" x14ac:dyDescent="0.2">
      <c r="G531" s="9"/>
      <c r="H531" s="9"/>
      <c r="I531" s="9"/>
      <c r="J531" s="9"/>
      <c r="L531" s="9"/>
      <c r="M531" s="9"/>
      <c r="N531" s="9"/>
      <c r="O531" s="9"/>
      <c r="P531" s="9"/>
      <c r="Q531" s="9"/>
      <c r="R531" s="9"/>
      <c r="S531" s="9"/>
      <c r="T531" s="9"/>
      <c r="U531" s="9"/>
      <c r="V531" s="9"/>
      <c r="W531" s="9"/>
      <c r="Y531" s="9"/>
      <c r="Z531" s="9"/>
      <c r="AA531" s="9"/>
      <c r="AB531" s="9"/>
    </row>
    <row r="532" spans="7:28" x14ac:dyDescent="0.2">
      <c r="G532" s="9"/>
      <c r="H532" s="9"/>
      <c r="I532" s="9"/>
      <c r="J532" s="9"/>
      <c r="L532" s="9"/>
      <c r="M532" s="9"/>
      <c r="N532" s="9"/>
      <c r="O532" s="9"/>
      <c r="P532" s="9"/>
      <c r="Q532" s="9"/>
      <c r="R532" s="9"/>
      <c r="S532" s="9"/>
      <c r="T532" s="9"/>
      <c r="U532" s="9"/>
      <c r="V532" s="9"/>
      <c r="W532" s="9"/>
      <c r="Y532" s="9"/>
      <c r="Z532" s="9"/>
      <c r="AA532" s="9"/>
      <c r="AB532" s="9"/>
    </row>
    <row r="533" spans="7:28" x14ac:dyDescent="0.2">
      <c r="G533" s="9"/>
      <c r="H533" s="9"/>
      <c r="I533" s="9"/>
      <c r="J533" s="9"/>
      <c r="L533" s="9"/>
      <c r="M533" s="9"/>
      <c r="N533" s="9"/>
      <c r="O533" s="9"/>
      <c r="P533" s="9"/>
      <c r="Q533" s="9"/>
      <c r="R533" s="9"/>
      <c r="S533" s="9"/>
      <c r="T533" s="9"/>
      <c r="U533" s="9"/>
      <c r="V533" s="9"/>
      <c r="W533" s="9"/>
      <c r="Y533" s="9"/>
      <c r="Z533" s="9"/>
      <c r="AA533" s="9"/>
      <c r="AB533" s="9"/>
    </row>
    <row r="534" spans="7:28" x14ac:dyDescent="0.2">
      <c r="G534" s="9"/>
      <c r="H534" s="9"/>
      <c r="I534" s="9"/>
      <c r="J534" s="9"/>
      <c r="L534" s="9"/>
      <c r="M534" s="9"/>
      <c r="N534" s="9"/>
      <c r="O534" s="9"/>
      <c r="P534" s="9"/>
      <c r="Q534" s="9"/>
      <c r="R534" s="9"/>
      <c r="S534" s="9"/>
      <c r="T534" s="9"/>
      <c r="U534" s="9"/>
      <c r="V534" s="9"/>
      <c r="W534" s="9"/>
      <c r="Y534" s="9"/>
      <c r="Z534" s="9"/>
      <c r="AA534" s="9"/>
      <c r="AB534" s="9"/>
    </row>
    <row r="535" spans="7:28" x14ac:dyDescent="0.2">
      <c r="G535" s="9"/>
      <c r="H535" s="9"/>
      <c r="I535" s="9"/>
      <c r="J535" s="9"/>
      <c r="L535" s="9"/>
      <c r="M535" s="9"/>
      <c r="N535" s="9"/>
      <c r="O535" s="9"/>
      <c r="P535" s="9"/>
      <c r="Q535" s="9"/>
      <c r="R535" s="9"/>
      <c r="S535" s="9"/>
      <c r="T535" s="9"/>
      <c r="U535" s="9"/>
      <c r="V535" s="9"/>
      <c r="W535" s="9"/>
      <c r="Y535" s="9"/>
      <c r="Z535" s="9"/>
      <c r="AA535" s="9"/>
      <c r="AB535" s="9"/>
    </row>
    <row r="536" spans="7:28" x14ac:dyDescent="0.2">
      <c r="G536" s="9"/>
      <c r="H536" s="9"/>
      <c r="I536" s="9"/>
      <c r="J536" s="9"/>
      <c r="L536" s="9"/>
      <c r="M536" s="9"/>
      <c r="N536" s="9"/>
      <c r="O536" s="9"/>
      <c r="P536" s="9"/>
      <c r="Q536" s="9"/>
      <c r="R536" s="9"/>
      <c r="S536" s="9"/>
      <c r="T536" s="9"/>
      <c r="U536" s="9"/>
      <c r="V536" s="9"/>
      <c r="W536" s="9"/>
      <c r="Y536" s="9"/>
      <c r="Z536" s="9"/>
      <c r="AA536" s="9"/>
      <c r="AB536" s="9"/>
    </row>
    <row r="537" spans="7:28" x14ac:dyDescent="0.2">
      <c r="G537" s="9"/>
      <c r="H537" s="9"/>
      <c r="I537" s="9"/>
      <c r="J537" s="9"/>
      <c r="L537" s="9"/>
      <c r="M537" s="9"/>
      <c r="N537" s="9"/>
      <c r="O537" s="9"/>
      <c r="P537" s="9"/>
      <c r="Q537" s="9"/>
      <c r="R537" s="9"/>
      <c r="S537" s="9"/>
      <c r="T537" s="9"/>
      <c r="U537" s="9"/>
      <c r="V537" s="9"/>
      <c r="W537" s="9"/>
      <c r="Y537" s="9"/>
      <c r="Z537" s="9"/>
      <c r="AA537" s="9"/>
      <c r="AB537" s="9"/>
    </row>
    <row r="538" spans="7:28" x14ac:dyDescent="0.2">
      <c r="G538" s="9"/>
      <c r="H538" s="9"/>
      <c r="I538" s="9"/>
      <c r="J538" s="9"/>
      <c r="L538" s="9"/>
      <c r="M538" s="9"/>
      <c r="N538" s="9"/>
      <c r="O538" s="9"/>
      <c r="P538" s="9"/>
      <c r="Q538" s="9"/>
      <c r="R538" s="9"/>
      <c r="S538" s="9"/>
      <c r="T538" s="9"/>
      <c r="U538" s="9"/>
      <c r="V538" s="9"/>
      <c r="W538" s="9"/>
      <c r="Y538" s="9"/>
      <c r="Z538" s="9"/>
      <c r="AA538" s="9"/>
      <c r="AB538" s="9"/>
    </row>
    <row r="539" spans="7:28" x14ac:dyDescent="0.2">
      <c r="G539" s="9"/>
      <c r="H539" s="9"/>
      <c r="I539" s="9"/>
      <c r="J539" s="9"/>
      <c r="L539" s="9"/>
      <c r="M539" s="9"/>
      <c r="N539" s="9"/>
      <c r="O539" s="9"/>
      <c r="P539" s="9"/>
      <c r="Q539" s="9"/>
      <c r="R539" s="9"/>
      <c r="S539" s="9"/>
      <c r="T539" s="9"/>
      <c r="U539" s="9"/>
      <c r="V539" s="9"/>
      <c r="W539" s="9"/>
      <c r="Y539" s="9"/>
      <c r="Z539" s="9"/>
      <c r="AA539" s="9"/>
      <c r="AB539" s="9"/>
    </row>
    <row r="540" spans="7:28" x14ac:dyDescent="0.2">
      <c r="G540" s="9"/>
      <c r="H540" s="9"/>
      <c r="I540" s="9"/>
      <c r="J540" s="9"/>
      <c r="L540" s="9"/>
      <c r="M540" s="9"/>
      <c r="N540" s="9"/>
      <c r="O540" s="9"/>
      <c r="P540" s="9"/>
      <c r="Q540" s="9"/>
      <c r="R540" s="9"/>
      <c r="S540" s="9"/>
      <c r="T540" s="9"/>
      <c r="U540" s="9"/>
      <c r="V540" s="9"/>
      <c r="W540" s="9"/>
      <c r="Y540" s="9"/>
      <c r="Z540" s="9"/>
      <c r="AA540" s="9"/>
      <c r="AB540" s="9"/>
    </row>
    <row r="541" spans="7:28" x14ac:dyDescent="0.2">
      <c r="G541" s="9"/>
      <c r="H541" s="9"/>
      <c r="I541" s="9"/>
      <c r="J541" s="9"/>
      <c r="L541" s="9"/>
      <c r="M541" s="9"/>
      <c r="N541" s="9"/>
      <c r="O541" s="9"/>
      <c r="P541" s="9"/>
      <c r="Q541" s="9"/>
      <c r="R541" s="9"/>
      <c r="S541" s="9"/>
      <c r="T541" s="9"/>
      <c r="U541" s="9"/>
      <c r="V541" s="9"/>
      <c r="W541" s="9"/>
      <c r="Y541" s="9"/>
      <c r="Z541" s="9"/>
      <c r="AA541" s="9"/>
      <c r="AB541" s="9"/>
    </row>
    <row r="542" spans="7:28" x14ac:dyDescent="0.2">
      <c r="G542" s="9"/>
      <c r="H542" s="9"/>
      <c r="I542" s="9"/>
      <c r="J542" s="9"/>
      <c r="L542" s="9"/>
      <c r="M542" s="9"/>
      <c r="N542" s="9"/>
      <c r="O542" s="9"/>
      <c r="P542" s="9"/>
      <c r="Q542" s="9"/>
      <c r="R542" s="9"/>
      <c r="S542" s="9"/>
      <c r="T542" s="9"/>
      <c r="U542" s="9"/>
      <c r="V542" s="9"/>
      <c r="W542" s="9"/>
      <c r="Y542" s="9"/>
      <c r="Z542" s="9"/>
      <c r="AA542" s="9"/>
      <c r="AB542" s="9"/>
    </row>
    <row r="543" spans="7:28" x14ac:dyDescent="0.2">
      <c r="G543" s="9"/>
      <c r="H543" s="9"/>
      <c r="I543" s="9"/>
      <c r="J543" s="9"/>
      <c r="L543" s="9"/>
      <c r="M543" s="9"/>
      <c r="N543" s="9"/>
      <c r="O543" s="9"/>
      <c r="P543" s="9"/>
      <c r="Q543" s="9"/>
      <c r="R543" s="9"/>
      <c r="S543" s="9"/>
      <c r="T543" s="9"/>
      <c r="U543" s="9"/>
      <c r="V543" s="9"/>
      <c r="W543" s="9"/>
      <c r="Y543" s="9"/>
      <c r="Z543" s="9"/>
      <c r="AA543" s="9"/>
      <c r="AB543" s="9"/>
    </row>
    <row r="544" spans="7:28" x14ac:dyDescent="0.2">
      <c r="G544" s="9"/>
      <c r="H544" s="9"/>
      <c r="I544" s="9"/>
      <c r="J544" s="9"/>
      <c r="L544" s="9"/>
      <c r="M544" s="9"/>
      <c r="N544" s="9"/>
      <c r="O544" s="9"/>
      <c r="P544" s="9"/>
      <c r="Q544" s="9"/>
      <c r="R544" s="9"/>
      <c r="S544" s="9"/>
      <c r="T544" s="9"/>
      <c r="U544" s="9"/>
      <c r="V544" s="9"/>
      <c r="W544" s="9"/>
      <c r="Y544" s="9"/>
      <c r="Z544" s="9"/>
      <c r="AA544" s="9"/>
      <c r="AB544" s="9"/>
    </row>
    <row r="545" spans="7:28" x14ac:dyDescent="0.2">
      <c r="G545" s="9"/>
      <c r="H545" s="9"/>
      <c r="I545" s="9"/>
      <c r="J545" s="9"/>
      <c r="L545" s="9"/>
      <c r="M545" s="9"/>
      <c r="N545" s="9"/>
      <c r="O545" s="9"/>
      <c r="P545" s="9"/>
      <c r="Q545" s="9"/>
      <c r="R545" s="9"/>
      <c r="S545" s="9"/>
      <c r="T545" s="9"/>
      <c r="U545" s="9"/>
      <c r="V545" s="9"/>
      <c r="W545" s="9"/>
      <c r="Y545" s="9"/>
      <c r="Z545" s="9"/>
      <c r="AA545" s="9"/>
      <c r="AB545" s="9"/>
    </row>
    <row r="546" spans="7:28" x14ac:dyDescent="0.2">
      <c r="G546" s="9"/>
      <c r="H546" s="9"/>
      <c r="I546" s="9"/>
      <c r="J546" s="9"/>
      <c r="L546" s="9"/>
      <c r="M546" s="9"/>
      <c r="N546" s="9"/>
      <c r="O546" s="9"/>
      <c r="P546" s="9"/>
      <c r="Q546" s="9"/>
      <c r="R546" s="9"/>
      <c r="S546" s="9"/>
      <c r="T546" s="9"/>
      <c r="U546" s="9"/>
      <c r="V546" s="9"/>
      <c r="W546" s="9"/>
      <c r="Y546" s="9"/>
      <c r="Z546" s="9"/>
      <c r="AA546" s="9"/>
      <c r="AB546" s="9"/>
    </row>
    <row r="547" spans="7:28" x14ac:dyDescent="0.2">
      <c r="G547" s="9"/>
      <c r="H547" s="9"/>
      <c r="I547" s="9"/>
      <c r="J547" s="9"/>
      <c r="L547" s="9"/>
      <c r="M547" s="9"/>
      <c r="N547" s="9"/>
      <c r="O547" s="9"/>
      <c r="P547" s="9"/>
      <c r="Q547" s="9"/>
      <c r="R547" s="9"/>
      <c r="S547" s="9"/>
      <c r="T547" s="9"/>
      <c r="U547" s="9"/>
      <c r="V547" s="9"/>
      <c r="W547" s="9"/>
      <c r="Y547" s="9"/>
      <c r="Z547" s="9"/>
      <c r="AA547" s="9"/>
      <c r="AB547" s="9"/>
    </row>
    <row r="548" spans="7:28" x14ac:dyDescent="0.2">
      <c r="G548" s="9"/>
      <c r="H548" s="9"/>
      <c r="I548" s="9"/>
      <c r="J548" s="9"/>
      <c r="L548" s="9"/>
      <c r="M548" s="9"/>
      <c r="N548" s="9"/>
      <c r="O548" s="9"/>
      <c r="P548" s="9"/>
      <c r="Q548" s="9"/>
      <c r="R548" s="9"/>
      <c r="S548" s="9"/>
      <c r="T548" s="9"/>
      <c r="U548" s="9"/>
      <c r="V548" s="9"/>
      <c r="W548" s="9"/>
      <c r="Y548" s="9"/>
      <c r="Z548" s="9"/>
      <c r="AA548" s="9"/>
      <c r="AB548" s="9"/>
    </row>
    <row r="549" spans="7:28" x14ac:dyDescent="0.2">
      <c r="G549" s="9"/>
      <c r="H549" s="9"/>
      <c r="I549" s="9"/>
      <c r="J549" s="9"/>
      <c r="L549" s="9"/>
      <c r="M549" s="9"/>
      <c r="N549" s="9"/>
      <c r="O549" s="9"/>
      <c r="P549" s="9"/>
      <c r="Q549" s="9"/>
      <c r="R549" s="9"/>
      <c r="S549" s="9"/>
      <c r="T549" s="9"/>
      <c r="U549" s="9"/>
      <c r="V549" s="9"/>
      <c r="W549" s="9"/>
      <c r="Y549" s="9"/>
      <c r="Z549" s="9"/>
      <c r="AA549" s="9"/>
      <c r="AB549" s="9"/>
    </row>
    <row r="550" spans="7:28" x14ac:dyDescent="0.2">
      <c r="G550" s="9"/>
      <c r="H550" s="9"/>
      <c r="I550" s="9"/>
      <c r="J550" s="9"/>
      <c r="L550" s="9"/>
      <c r="M550" s="9"/>
      <c r="N550" s="9"/>
      <c r="O550" s="9"/>
      <c r="P550" s="9"/>
      <c r="Q550" s="9"/>
      <c r="R550" s="9"/>
      <c r="S550" s="9"/>
      <c r="T550" s="9"/>
      <c r="U550" s="9"/>
      <c r="V550" s="9"/>
      <c r="W550" s="9"/>
      <c r="Y550" s="9"/>
      <c r="Z550" s="9"/>
      <c r="AA550" s="9"/>
      <c r="AB550" s="9"/>
    </row>
    <row r="551" spans="7:28" x14ac:dyDescent="0.2">
      <c r="G551" s="9"/>
      <c r="H551" s="9"/>
      <c r="I551" s="9"/>
      <c r="J551" s="9"/>
      <c r="L551" s="9"/>
      <c r="M551" s="9"/>
      <c r="N551" s="9"/>
      <c r="O551" s="9"/>
      <c r="P551" s="9"/>
      <c r="Q551" s="9"/>
      <c r="R551" s="9"/>
      <c r="S551" s="9"/>
      <c r="T551" s="9"/>
      <c r="U551" s="9"/>
      <c r="V551" s="9"/>
      <c r="W551" s="9"/>
      <c r="Y551" s="9"/>
      <c r="Z551" s="9"/>
      <c r="AA551" s="9"/>
      <c r="AB551" s="9"/>
    </row>
    <row r="552" spans="7:28" x14ac:dyDescent="0.2">
      <c r="G552" s="9"/>
      <c r="H552" s="9"/>
      <c r="I552" s="9"/>
      <c r="J552" s="9"/>
      <c r="L552" s="9"/>
      <c r="M552" s="9"/>
      <c r="N552" s="9"/>
      <c r="O552" s="9"/>
      <c r="P552" s="9"/>
      <c r="Q552" s="9"/>
      <c r="R552" s="9"/>
      <c r="S552" s="9"/>
      <c r="T552" s="9"/>
      <c r="U552" s="9"/>
      <c r="V552" s="9"/>
      <c r="W552" s="9"/>
      <c r="Y552" s="9"/>
      <c r="Z552" s="9"/>
      <c r="AA552" s="9"/>
      <c r="AB552" s="9"/>
    </row>
    <row r="553" spans="7:28" x14ac:dyDescent="0.2">
      <c r="G553" s="9"/>
      <c r="H553" s="9"/>
      <c r="I553" s="9"/>
      <c r="J553" s="9"/>
      <c r="L553" s="9"/>
      <c r="M553" s="9"/>
      <c r="N553" s="9"/>
      <c r="O553" s="9"/>
      <c r="P553" s="9"/>
      <c r="Q553" s="9"/>
      <c r="R553" s="9"/>
      <c r="S553" s="9"/>
      <c r="T553" s="9"/>
      <c r="U553" s="9"/>
      <c r="V553" s="9"/>
      <c r="W553" s="9"/>
      <c r="Y553" s="9"/>
      <c r="Z553" s="9"/>
      <c r="AA553" s="9"/>
      <c r="AB553" s="9"/>
    </row>
    <row r="554" spans="7:28" x14ac:dyDescent="0.2">
      <c r="G554" s="9"/>
      <c r="H554" s="9"/>
      <c r="I554" s="9"/>
      <c r="J554" s="9"/>
      <c r="L554" s="9"/>
      <c r="M554" s="9"/>
      <c r="N554" s="9"/>
      <c r="O554" s="9"/>
      <c r="P554" s="9"/>
      <c r="Q554" s="9"/>
      <c r="R554" s="9"/>
      <c r="S554" s="9"/>
      <c r="T554" s="9"/>
      <c r="U554" s="9"/>
      <c r="V554" s="9"/>
      <c r="W554" s="9"/>
      <c r="Y554" s="9"/>
      <c r="Z554" s="9"/>
      <c r="AA554" s="9"/>
      <c r="AB554" s="9"/>
    </row>
    <row r="555" spans="7:28" x14ac:dyDescent="0.2">
      <c r="G555" s="9"/>
      <c r="H555" s="9"/>
      <c r="I555" s="9"/>
      <c r="J555" s="9"/>
      <c r="L555" s="9"/>
      <c r="M555" s="9"/>
      <c r="N555" s="9"/>
      <c r="O555" s="9"/>
      <c r="P555" s="9"/>
      <c r="Q555" s="9"/>
      <c r="R555" s="9"/>
      <c r="S555" s="9"/>
      <c r="T555" s="9"/>
      <c r="U555" s="9"/>
      <c r="V555" s="9"/>
      <c r="W555" s="9"/>
      <c r="Y555" s="9"/>
      <c r="Z555" s="9"/>
      <c r="AA555" s="9"/>
      <c r="AB555" s="9"/>
    </row>
    <row r="556" spans="7:28" x14ac:dyDescent="0.2">
      <c r="G556" s="9"/>
      <c r="H556" s="9"/>
      <c r="I556" s="9"/>
      <c r="J556" s="9"/>
      <c r="L556" s="9"/>
      <c r="M556" s="9"/>
      <c r="N556" s="9"/>
      <c r="O556" s="9"/>
      <c r="P556" s="9"/>
      <c r="Q556" s="9"/>
      <c r="R556" s="9"/>
      <c r="S556" s="9"/>
      <c r="T556" s="9"/>
      <c r="U556" s="9"/>
      <c r="V556" s="9"/>
      <c r="W556" s="9"/>
      <c r="Y556" s="9"/>
      <c r="Z556" s="9"/>
      <c r="AA556" s="9"/>
      <c r="AB556" s="9"/>
    </row>
    <row r="557" spans="7:28" x14ac:dyDescent="0.2">
      <c r="G557" s="9"/>
      <c r="H557" s="9"/>
      <c r="I557" s="9"/>
      <c r="J557" s="9"/>
      <c r="L557" s="9"/>
      <c r="M557" s="9"/>
      <c r="N557" s="9"/>
      <c r="O557" s="9"/>
      <c r="P557" s="9"/>
      <c r="Q557" s="9"/>
      <c r="R557" s="9"/>
      <c r="S557" s="9"/>
      <c r="T557" s="9"/>
      <c r="U557" s="9"/>
      <c r="V557" s="9"/>
      <c r="W557" s="9"/>
      <c r="Y557" s="9"/>
      <c r="Z557" s="9"/>
      <c r="AA557" s="9"/>
      <c r="AB557" s="9"/>
    </row>
    <row r="558" spans="7:28" x14ac:dyDescent="0.2">
      <c r="G558" s="9"/>
      <c r="H558" s="9"/>
      <c r="I558" s="9"/>
      <c r="J558" s="9"/>
      <c r="L558" s="9"/>
      <c r="M558" s="9"/>
      <c r="N558" s="9"/>
      <c r="O558" s="9"/>
      <c r="P558" s="9"/>
      <c r="Q558" s="9"/>
      <c r="R558" s="9"/>
      <c r="S558" s="9"/>
      <c r="T558" s="9"/>
      <c r="U558" s="9"/>
      <c r="V558" s="9"/>
      <c r="W558" s="9"/>
      <c r="Y558" s="9"/>
      <c r="Z558" s="9"/>
      <c r="AA558" s="9"/>
      <c r="AB558" s="9"/>
    </row>
    <row r="559" spans="7:28" x14ac:dyDescent="0.2">
      <c r="G559" s="9"/>
      <c r="H559" s="9"/>
      <c r="I559" s="9"/>
      <c r="J559" s="9"/>
      <c r="L559" s="9"/>
      <c r="M559" s="9"/>
      <c r="N559" s="9"/>
      <c r="O559" s="9"/>
      <c r="P559" s="9"/>
      <c r="Q559" s="9"/>
      <c r="R559" s="9"/>
      <c r="S559" s="9"/>
      <c r="T559" s="9"/>
      <c r="U559" s="9"/>
      <c r="V559" s="9"/>
      <c r="W559" s="9"/>
      <c r="Y559" s="9"/>
      <c r="Z559" s="9"/>
      <c r="AA559" s="9"/>
      <c r="AB559" s="9"/>
    </row>
    <row r="560" spans="7:28" x14ac:dyDescent="0.2">
      <c r="G560" s="9"/>
      <c r="H560" s="9"/>
      <c r="I560" s="9"/>
      <c r="J560" s="9"/>
      <c r="L560" s="9"/>
      <c r="M560" s="9"/>
      <c r="N560" s="9"/>
      <c r="O560" s="9"/>
      <c r="P560" s="9"/>
      <c r="Q560" s="9"/>
      <c r="R560" s="9"/>
      <c r="S560" s="9"/>
      <c r="T560" s="9"/>
      <c r="U560" s="9"/>
      <c r="V560" s="9"/>
      <c r="W560" s="9"/>
      <c r="Y560" s="9"/>
      <c r="Z560" s="9"/>
      <c r="AA560" s="9"/>
      <c r="AB560" s="9"/>
    </row>
    <row r="561" spans="7:28" x14ac:dyDescent="0.2">
      <c r="G561" s="9"/>
      <c r="H561" s="9"/>
      <c r="I561" s="9"/>
      <c r="J561" s="9"/>
      <c r="L561" s="9"/>
      <c r="M561" s="9"/>
      <c r="N561" s="9"/>
      <c r="O561" s="9"/>
      <c r="P561" s="9"/>
      <c r="Q561" s="9"/>
      <c r="R561" s="9"/>
      <c r="S561" s="9"/>
      <c r="T561" s="9"/>
      <c r="U561" s="9"/>
      <c r="V561" s="9"/>
      <c r="W561" s="9"/>
      <c r="Y561" s="9"/>
      <c r="Z561" s="9"/>
      <c r="AA561" s="9"/>
      <c r="AB561" s="9"/>
    </row>
    <row r="562" spans="7:28" x14ac:dyDescent="0.2">
      <c r="G562" s="9"/>
      <c r="H562" s="9"/>
      <c r="I562" s="9"/>
      <c r="J562" s="9"/>
      <c r="L562" s="9"/>
      <c r="M562" s="9"/>
      <c r="N562" s="9"/>
      <c r="O562" s="9"/>
      <c r="P562" s="9"/>
      <c r="Q562" s="9"/>
      <c r="R562" s="9"/>
      <c r="S562" s="9"/>
      <c r="T562" s="9"/>
      <c r="U562" s="9"/>
      <c r="V562" s="9"/>
      <c r="W562" s="9"/>
      <c r="Y562" s="9"/>
      <c r="Z562" s="9"/>
      <c r="AA562" s="9"/>
      <c r="AB562" s="9"/>
    </row>
    <row r="563" spans="7:28" x14ac:dyDescent="0.2">
      <c r="G563" s="9"/>
      <c r="H563" s="9"/>
      <c r="I563" s="9"/>
      <c r="J563" s="9"/>
      <c r="L563" s="9"/>
      <c r="M563" s="9"/>
      <c r="N563" s="9"/>
      <c r="O563" s="9"/>
      <c r="P563" s="9"/>
      <c r="Q563" s="9"/>
      <c r="R563" s="9"/>
      <c r="S563" s="9"/>
      <c r="T563" s="9"/>
      <c r="U563" s="9"/>
      <c r="V563" s="9"/>
      <c r="W563" s="9"/>
      <c r="Y563" s="9"/>
      <c r="Z563" s="9"/>
      <c r="AA563" s="9"/>
      <c r="AB563" s="9"/>
    </row>
    <row r="564" spans="7:28" x14ac:dyDescent="0.2">
      <c r="G564" s="9"/>
      <c r="H564" s="9"/>
      <c r="I564" s="9"/>
      <c r="J564" s="9"/>
      <c r="L564" s="9"/>
      <c r="M564" s="9"/>
      <c r="N564" s="9"/>
      <c r="O564" s="9"/>
      <c r="P564" s="9"/>
      <c r="Q564" s="9"/>
      <c r="R564" s="9"/>
      <c r="S564" s="9"/>
      <c r="T564" s="9"/>
      <c r="U564" s="9"/>
      <c r="V564" s="9"/>
      <c r="W564" s="9"/>
      <c r="Y564" s="9"/>
      <c r="Z564" s="9"/>
      <c r="AA564" s="9"/>
      <c r="AB564" s="9"/>
    </row>
    <row r="565" spans="7:28" x14ac:dyDescent="0.2">
      <c r="G565" s="9"/>
      <c r="H565" s="9"/>
      <c r="I565" s="9"/>
      <c r="J565" s="9"/>
      <c r="L565" s="9"/>
      <c r="M565" s="9"/>
      <c r="N565" s="9"/>
      <c r="O565" s="9"/>
      <c r="P565" s="9"/>
      <c r="Q565" s="9"/>
      <c r="R565" s="9"/>
      <c r="S565" s="9"/>
      <c r="T565" s="9"/>
      <c r="U565" s="9"/>
      <c r="V565" s="9"/>
      <c r="W565" s="9"/>
      <c r="Y565" s="9"/>
      <c r="Z565" s="9"/>
      <c r="AA565" s="9"/>
      <c r="AB565" s="9"/>
    </row>
    <row r="566" spans="7:28" x14ac:dyDescent="0.2">
      <c r="G566" s="9"/>
      <c r="H566" s="9"/>
      <c r="I566" s="9"/>
      <c r="J566" s="9"/>
      <c r="L566" s="9"/>
      <c r="M566" s="9"/>
      <c r="N566" s="9"/>
      <c r="O566" s="9"/>
      <c r="P566" s="9"/>
      <c r="Q566" s="9"/>
      <c r="R566" s="9"/>
      <c r="S566" s="9"/>
      <c r="T566" s="9"/>
      <c r="U566" s="9"/>
      <c r="V566" s="9"/>
      <c r="W566" s="9"/>
      <c r="Y566" s="9"/>
      <c r="Z566" s="9"/>
      <c r="AA566" s="9"/>
      <c r="AB566" s="9"/>
    </row>
    <row r="567" spans="7:28" x14ac:dyDescent="0.2">
      <c r="G567" s="9"/>
      <c r="H567" s="9"/>
      <c r="I567" s="9"/>
      <c r="J567" s="9"/>
      <c r="L567" s="9"/>
      <c r="M567" s="9"/>
      <c r="N567" s="9"/>
      <c r="O567" s="9"/>
      <c r="P567" s="9"/>
      <c r="Q567" s="9"/>
      <c r="R567" s="9"/>
      <c r="S567" s="9"/>
      <c r="T567" s="9"/>
      <c r="U567" s="9"/>
      <c r="V567" s="9"/>
      <c r="W567" s="9"/>
      <c r="Y567" s="9"/>
      <c r="Z567" s="9"/>
      <c r="AA567" s="9"/>
      <c r="AB567" s="9"/>
    </row>
    <row r="568" spans="7:28" x14ac:dyDescent="0.2">
      <c r="G568" s="9"/>
      <c r="H568" s="9"/>
      <c r="I568" s="9"/>
      <c r="J568" s="9"/>
      <c r="L568" s="9"/>
      <c r="M568" s="9"/>
      <c r="N568" s="9"/>
      <c r="O568" s="9"/>
      <c r="P568" s="9"/>
      <c r="Q568" s="9"/>
      <c r="R568" s="9"/>
      <c r="S568" s="9"/>
      <c r="T568" s="9"/>
      <c r="U568" s="9"/>
      <c r="V568" s="9"/>
      <c r="W568" s="9"/>
      <c r="Y568" s="9"/>
      <c r="Z568" s="9"/>
      <c r="AA568" s="9"/>
      <c r="AB568" s="9"/>
    </row>
    <row r="569" spans="7:28" x14ac:dyDescent="0.2">
      <c r="G569" s="9"/>
      <c r="H569" s="9"/>
      <c r="I569" s="9"/>
      <c r="J569" s="9"/>
      <c r="L569" s="9"/>
      <c r="M569" s="9"/>
      <c r="N569" s="9"/>
      <c r="O569" s="9"/>
      <c r="P569" s="9"/>
      <c r="Q569" s="9"/>
      <c r="R569" s="9"/>
      <c r="S569" s="9"/>
      <c r="T569" s="9"/>
      <c r="U569" s="9"/>
      <c r="V569" s="9"/>
      <c r="W569" s="9"/>
      <c r="Y569" s="9"/>
      <c r="Z569" s="9"/>
      <c r="AA569" s="9"/>
      <c r="AB569" s="9"/>
    </row>
    <row r="570" spans="7:28" x14ac:dyDescent="0.2">
      <c r="G570" s="9"/>
      <c r="H570" s="9"/>
      <c r="I570" s="9"/>
      <c r="J570" s="9"/>
      <c r="L570" s="9"/>
      <c r="M570" s="9"/>
      <c r="N570" s="9"/>
      <c r="O570" s="9"/>
      <c r="P570" s="9"/>
      <c r="Q570" s="9"/>
      <c r="R570" s="9"/>
      <c r="S570" s="9"/>
      <c r="T570" s="9"/>
      <c r="U570" s="9"/>
      <c r="V570" s="9"/>
      <c r="W570" s="9"/>
      <c r="Y570" s="9"/>
      <c r="Z570" s="9"/>
      <c r="AA570" s="9"/>
      <c r="AB570" s="9"/>
    </row>
    <row r="571" spans="7:28" x14ac:dyDescent="0.2">
      <c r="G571" s="9"/>
      <c r="H571" s="9"/>
      <c r="I571" s="9"/>
      <c r="J571" s="9"/>
      <c r="L571" s="9"/>
      <c r="M571" s="9"/>
      <c r="N571" s="9"/>
      <c r="O571" s="9"/>
      <c r="P571" s="9"/>
      <c r="Q571" s="9"/>
      <c r="R571" s="9"/>
      <c r="S571" s="9"/>
      <c r="T571" s="9"/>
      <c r="U571" s="9"/>
      <c r="V571" s="9"/>
      <c r="W571" s="9"/>
      <c r="Y571" s="9"/>
      <c r="Z571" s="9"/>
      <c r="AA571" s="9"/>
      <c r="AB571" s="9"/>
    </row>
    <row r="572" spans="7:28" x14ac:dyDescent="0.2">
      <c r="G572" s="9"/>
      <c r="H572" s="9"/>
      <c r="I572" s="9"/>
      <c r="J572" s="9"/>
      <c r="L572" s="9"/>
      <c r="M572" s="9"/>
      <c r="N572" s="9"/>
      <c r="O572" s="9"/>
      <c r="P572" s="9"/>
      <c r="Q572" s="9"/>
      <c r="R572" s="9"/>
      <c r="S572" s="9"/>
      <c r="T572" s="9"/>
      <c r="U572" s="9"/>
      <c r="V572" s="9"/>
      <c r="W572" s="9"/>
      <c r="Y572" s="9"/>
      <c r="Z572" s="9"/>
      <c r="AA572" s="9"/>
      <c r="AB572" s="9"/>
    </row>
    <row r="573" spans="7:28" x14ac:dyDescent="0.2">
      <c r="G573" s="9"/>
      <c r="H573" s="9"/>
      <c r="I573" s="9"/>
      <c r="J573" s="9"/>
      <c r="L573" s="9"/>
      <c r="M573" s="9"/>
      <c r="N573" s="9"/>
      <c r="O573" s="9"/>
      <c r="P573" s="9"/>
      <c r="Q573" s="9"/>
      <c r="R573" s="9"/>
      <c r="S573" s="9"/>
      <c r="T573" s="9"/>
      <c r="U573" s="9"/>
      <c r="V573" s="9"/>
      <c r="W573" s="9"/>
      <c r="Y573" s="9"/>
      <c r="Z573" s="9"/>
      <c r="AA573" s="9"/>
      <c r="AB573" s="9"/>
    </row>
    <row r="574" spans="7:28" x14ac:dyDescent="0.2">
      <c r="G574" s="9"/>
      <c r="H574" s="9"/>
      <c r="I574" s="9"/>
      <c r="J574" s="9"/>
      <c r="L574" s="9"/>
      <c r="M574" s="9"/>
      <c r="N574" s="9"/>
      <c r="O574" s="9"/>
      <c r="P574" s="9"/>
      <c r="Q574" s="9"/>
      <c r="R574" s="9"/>
      <c r="S574" s="9"/>
      <c r="T574" s="9"/>
      <c r="U574" s="9"/>
      <c r="V574" s="9"/>
      <c r="W574" s="9"/>
      <c r="Y574" s="9"/>
      <c r="Z574" s="9"/>
      <c r="AA574" s="9"/>
      <c r="AB574" s="9"/>
    </row>
    <row r="575" spans="7:28" x14ac:dyDescent="0.2">
      <c r="G575" s="9"/>
      <c r="H575" s="9"/>
      <c r="I575" s="9"/>
      <c r="J575" s="9"/>
      <c r="L575" s="9"/>
      <c r="M575" s="9"/>
      <c r="N575" s="9"/>
      <c r="O575" s="9"/>
      <c r="P575" s="9"/>
      <c r="Q575" s="9"/>
      <c r="R575" s="9"/>
      <c r="S575" s="9"/>
      <c r="T575" s="9"/>
      <c r="U575" s="9"/>
      <c r="V575" s="9"/>
      <c r="W575" s="9"/>
      <c r="Y575" s="9"/>
      <c r="Z575" s="9"/>
      <c r="AA575" s="9"/>
      <c r="AB575" s="9"/>
    </row>
  </sheetData>
  <mergeCells count="26">
    <mergeCell ref="U56:W63"/>
    <mergeCell ref="P42:W44"/>
    <mergeCell ref="P45:W46"/>
    <mergeCell ref="P48:W49"/>
    <mergeCell ref="P51:W52"/>
    <mergeCell ref="N20:W20"/>
    <mergeCell ref="D9:E10"/>
    <mergeCell ref="D11:E12"/>
    <mergeCell ref="D13:E14"/>
    <mergeCell ref="G20:I21"/>
    <mergeCell ref="N42:N44"/>
    <mergeCell ref="O42:O44"/>
    <mergeCell ref="T4:W4"/>
    <mergeCell ref="N32:N34"/>
    <mergeCell ref="O32:O34"/>
    <mergeCell ref="P32:W34"/>
    <mergeCell ref="N37:N39"/>
    <mergeCell ref="O37:O39"/>
    <mergeCell ref="P37:W39"/>
    <mergeCell ref="N22:N24"/>
    <mergeCell ref="O22:O24"/>
    <mergeCell ref="P22:W24"/>
    <mergeCell ref="N27:N29"/>
    <mergeCell ref="O27:O29"/>
    <mergeCell ref="P27:W29"/>
    <mergeCell ref="M7:W17"/>
  </mergeCells>
  <conditionalFormatting sqref="N22:N24">
    <cfRule type="expression" dxfId="13" priority="15">
      <formula>$N$22&lt;=1</formula>
    </cfRule>
    <cfRule type="expression" dxfId="12" priority="16">
      <formula>$N$22&gt;1</formula>
    </cfRule>
  </conditionalFormatting>
  <conditionalFormatting sqref="O22:O24">
    <cfRule type="expression" dxfId="11" priority="13">
      <formula>$N$22&lt;=1</formula>
    </cfRule>
    <cfRule type="expression" dxfId="10" priority="14">
      <formula>$N$22&gt;1</formula>
    </cfRule>
  </conditionalFormatting>
  <conditionalFormatting sqref="N42:N44">
    <cfRule type="expression" dxfId="9" priority="11">
      <formula>$N$22&lt;=1</formula>
    </cfRule>
    <cfRule type="expression" dxfId="8" priority="12">
      <formula>$N$22&gt;1</formula>
    </cfRule>
  </conditionalFormatting>
  <conditionalFormatting sqref="O42:O44">
    <cfRule type="expression" dxfId="7" priority="9">
      <formula>$N$22&lt;=1</formula>
    </cfRule>
    <cfRule type="expression" dxfId="6" priority="10">
      <formula>$N$22&gt;1</formula>
    </cfRule>
  </conditionalFormatting>
  <conditionalFormatting sqref="M20">
    <cfRule type="expression" dxfId="5" priority="6">
      <formula>BQ15&gt;1</formula>
    </cfRule>
  </conditionalFormatting>
  <conditionalFormatting sqref="M20">
    <cfRule type="expression" dxfId="4" priority="5">
      <formula>BQ15&lt;=1</formula>
    </cfRule>
  </conditionalFormatting>
  <conditionalFormatting sqref="N20">
    <cfRule type="expression" dxfId="3" priority="4">
      <formula>BQ15&gt;1</formula>
    </cfRule>
  </conditionalFormatting>
  <conditionalFormatting sqref="N20">
    <cfRule type="expression" dxfId="2" priority="3">
      <formula>BQ15&lt;=1</formula>
    </cfRule>
  </conditionalFormatting>
  <conditionalFormatting sqref="X20">
    <cfRule type="expression" dxfId="1" priority="2">
      <formula>BQ15&lt;1-1</formula>
    </cfRule>
    <cfRule type="expression" dxfId="0" priority="1">
      <formula>BQ15&gt;1</formula>
    </cfRule>
  </conditionalFormatting>
  <hyperlinks>
    <hyperlink ref="X3" r:id="rId1"/>
    <hyperlink ref="W3" r:id="rId2" display="http://www.yesware.com/blog/sales-touch-planner-how-to/?utm_source=sales%20touch%20planner&amp;utm_medium=spreadsheet"/>
    <hyperlink ref="V3" r:id="rId3" display="http://www.yesware.com/blog/sales-touch-planner-how-to/?utm_source=sales%20touch%20planner&amp;utm_medium=spreadsheet"/>
    <hyperlink ref="U3" r:id="rId4" display="http://www.yesware.com/blog/sales-touch-planner-how-to/?utm_source=sales%20touch%20planner&amp;utm_medium=spreadsheet"/>
  </hyperlinks>
  <pageMargins left="0.75" right="0.75" top="1" bottom="1" header="0.5" footer="0.5"/>
  <pageSetup orientation="portrait" horizontalDpi="4294967292" verticalDpi="4294967292"/>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Sales Touch Capacity Model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Microsoft Office User</cp:lastModifiedBy>
  <dcterms:created xsi:type="dcterms:W3CDTF">2015-03-23T18:22:35Z</dcterms:created>
  <dcterms:modified xsi:type="dcterms:W3CDTF">2016-09-29T01:12:49Z</dcterms:modified>
</cp:coreProperties>
</file>